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ЕЙТИГ по открытости бюджетных данных\"/>
    </mc:Choice>
  </mc:AlternateContent>
  <bookViews>
    <workbookView xWindow="0" yWindow="0" windowWidth="28800" windowHeight="12345"/>
  </bookViews>
  <sheets>
    <sheet name="2022" sheetId="2" r:id="rId1"/>
  </sheets>
  <definedNames>
    <definedName name="_xlnm._FilterDatabase" localSheetId="0" hidden="1">'2022'!$A$4:$O$42</definedName>
    <definedName name="_xlnm.Print_Titles" localSheetId="0">'2022'!$3:$4</definedName>
  </definedNames>
  <calcPr calcId="162913"/>
</workbook>
</file>

<file path=xl/calcChain.xml><?xml version="1.0" encoding="utf-8"?>
<calcChain xmlns="http://schemas.openxmlformats.org/spreadsheetml/2006/main">
  <c r="L6" i="2" l="1"/>
  <c r="M6" i="2"/>
  <c r="L7" i="2"/>
  <c r="M7" i="2"/>
  <c r="L8" i="2"/>
  <c r="M8" i="2"/>
  <c r="L9" i="2"/>
  <c r="M9" i="2"/>
  <c r="L10" i="2"/>
  <c r="M10" i="2"/>
  <c r="L11" i="2"/>
  <c r="M11" i="2"/>
  <c r="L12" i="2"/>
  <c r="M12" i="2"/>
  <c r="L14" i="2"/>
  <c r="M14" i="2"/>
  <c r="L16" i="2"/>
  <c r="M16" i="2"/>
  <c r="L17" i="2"/>
  <c r="M17" i="2"/>
  <c r="L18" i="2"/>
  <c r="M18" i="2"/>
  <c r="L20" i="2"/>
  <c r="M20" i="2"/>
  <c r="L21" i="2"/>
  <c r="M21" i="2"/>
  <c r="L22" i="2"/>
  <c r="M22" i="2"/>
  <c r="L24" i="2"/>
  <c r="M24" i="2"/>
  <c r="L26" i="2"/>
  <c r="M26" i="2"/>
  <c r="L27" i="2"/>
  <c r="M27" i="2"/>
  <c r="L28" i="2"/>
  <c r="M28" i="2"/>
  <c r="L29" i="2"/>
  <c r="M29" i="2"/>
  <c r="L30" i="2"/>
  <c r="M30" i="2"/>
  <c r="L32" i="2"/>
  <c r="M32" i="2"/>
  <c r="L33" i="2"/>
  <c r="M33" i="2"/>
  <c r="L35" i="2"/>
  <c r="M35" i="2"/>
  <c r="L36" i="2"/>
  <c r="M36" i="2"/>
  <c r="L37" i="2"/>
  <c r="M37" i="2"/>
  <c r="L39" i="2"/>
  <c r="M39" i="2"/>
  <c r="L40" i="2"/>
  <c r="M40" i="2"/>
  <c r="L41" i="2"/>
  <c r="M41" i="2"/>
  <c r="J6" i="2"/>
  <c r="J7" i="2"/>
  <c r="J8" i="2"/>
  <c r="J9" i="2"/>
  <c r="J10" i="2"/>
  <c r="J11" i="2"/>
  <c r="J12" i="2"/>
  <c r="J14" i="2"/>
  <c r="J16" i="2"/>
  <c r="J17" i="2"/>
  <c r="J18" i="2"/>
  <c r="J20" i="2"/>
  <c r="J21" i="2"/>
  <c r="J22" i="2"/>
  <c r="J26" i="2"/>
  <c r="J27" i="2"/>
  <c r="J28" i="2"/>
  <c r="J29" i="2"/>
  <c r="J30" i="2"/>
  <c r="J32" i="2"/>
  <c r="J33" i="2"/>
  <c r="J35" i="2"/>
  <c r="J36" i="2"/>
  <c r="J37" i="2"/>
  <c r="J39" i="2"/>
  <c r="J40" i="2"/>
  <c r="J41" i="2"/>
  <c r="I6" i="2"/>
  <c r="I7" i="2"/>
  <c r="I8" i="2"/>
  <c r="I9" i="2"/>
  <c r="I10" i="2"/>
  <c r="I11" i="2"/>
  <c r="I12" i="2"/>
  <c r="I14" i="2"/>
  <c r="I16" i="2"/>
  <c r="I17" i="2"/>
  <c r="I18" i="2"/>
  <c r="I20" i="2"/>
  <c r="I21" i="2"/>
  <c r="I22" i="2"/>
  <c r="I24" i="2"/>
  <c r="I26" i="2"/>
  <c r="I27" i="2"/>
  <c r="I28" i="2"/>
  <c r="I29" i="2"/>
  <c r="I30" i="2"/>
  <c r="I32" i="2"/>
  <c r="I33" i="2"/>
  <c r="I35" i="2"/>
  <c r="I36" i="2"/>
  <c r="I37" i="2"/>
  <c r="I39" i="2"/>
  <c r="I40" i="2"/>
  <c r="I41" i="2"/>
  <c r="H6" i="2"/>
  <c r="H7" i="2"/>
  <c r="H8" i="2"/>
  <c r="H9" i="2"/>
  <c r="H10" i="2"/>
  <c r="H11" i="2"/>
  <c r="H12" i="2"/>
  <c r="H14" i="2"/>
  <c r="H16" i="2"/>
  <c r="H17" i="2"/>
  <c r="H18" i="2"/>
  <c r="H20" i="2"/>
  <c r="H21" i="2"/>
  <c r="H22" i="2"/>
  <c r="H26" i="2"/>
  <c r="H27" i="2"/>
  <c r="H28" i="2"/>
  <c r="H29" i="2"/>
  <c r="H30" i="2"/>
  <c r="H32" i="2"/>
  <c r="H33" i="2"/>
  <c r="H35" i="2"/>
  <c r="H36" i="2"/>
  <c r="H37" i="2"/>
  <c r="H39" i="2"/>
  <c r="H40" i="2"/>
  <c r="H41" i="2"/>
  <c r="G6" i="2"/>
  <c r="G7" i="2"/>
  <c r="G8" i="2"/>
  <c r="G9" i="2"/>
  <c r="G10" i="2"/>
  <c r="G11" i="2"/>
  <c r="G12" i="2"/>
  <c r="G14" i="2"/>
  <c r="G16" i="2"/>
  <c r="G17" i="2"/>
  <c r="G18" i="2"/>
  <c r="G20" i="2"/>
  <c r="G21" i="2"/>
  <c r="G22" i="2"/>
  <c r="G24" i="2"/>
  <c r="G26" i="2"/>
  <c r="G27" i="2"/>
  <c r="G28" i="2"/>
  <c r="G29" i="2"/>
  <c r="G30" i="2"/>
  <c r="G32" i="2"/>
  <c r="G33" i="2"/>
  <c r="G35" i="2"/>
  <c r="G36" i="2"/>
  <c r="G37" i="2"/>
  <c r="G39" i="2"/>
  <c r="G40" i="2"/>
  <c r="G41" i="2"/>
  <c r="E38" i="2"/>
  <c r="F38" i="2"/>
  <c r="D38" i="2"/>
  <c r="E34" i="2"/>
  <c r="F34" i="2"/>
  <c r="D34" i="2"/>
  <c r="E31" i="2"/>
  <c r="F31" i="2"/>
  <c r="D31" i="2"/>
  <c r="E25" i="2"/>
  <c r="F25" i="2"/>
  <c r="D25" i="2"/>
  <c r="E23" i="2"/>
  <c r="F23" i="2"/>
  <c r="D23" i="2"/>
  <c r="E19" i="2"/>
  <c r="F19" i="2"/>
  <c r="D19" i="2"/>
  <c r="E15" i="2"/>
  <c r="F15" i="2"/>
  <c r="D15" i="2"/>
  <c r="E13" i="2"/>
  <c r="H13" i="2" s="1"/>
  <c r="F13" i="2"/>
  <c r="D13" i="2"/>
  <c r="E5" i="2"/>
  <c r="F5" i="2"/>
  <c r="D5" i="2"/>
  <c r="G5" i="2" s="1"/>
  <c r="L13" i="2" l="1"/>
  <c r="I23" i="2"/>
  <c r="M25" i="2"/>
  <c r="H15" i="2"/>
  <c r="G31" i="2"/>
  <c r="H19" i="2"/>
  <c r="H25" i="2"/>
  <c r="M31" i="2"/>
  <c r="G34" i="2"/>
  <c r="G25" i="2"/>
  <c r="G13" i="2"/>
  <c r="H5" i="2"/>
  <c r="I19" i="2"/>
  <c r="G23" i="2"/>
  <c r="H31" i="2"/>
  <c r="L34" i="2"/>
  <c r="G38" i="2"/>
  <c r="J15" i="2"/>
  <c r="H38" i="2"/>
  <c r="H34" i="2"/>
  <c r="M23" i="2"/>
  <c r="G19" i="2"/>
  <c r="G15" i="2"/>
  <c r="J5" i="2"/>
  <c r="L23" i="2"/>
  <c r="I38" i="2"/>
  <c r="L38" i="2"/>
  <c r="J38" i="2"/>
  <c r="M38" i="2"/>
  <c r="M34" i="2"/>
  <c r="I34" i="2"/>
  <c r="J34" i="2"/>
  <c r="L31" i="2"/>
  <c r="I31" i="2"/>
  <c r="J31" i="2"/>
  <c r="L25" i="2"/>
  <c r="I25" i="2"/>
  <c r="J25" i="2"/>
  <c r="J19" i="2"/>
  <c r="M19" i="2"/>
  <c r="L19" i="2"/>
  <c r="M15" i="2"/>
  <c r="I15" i="2"/>
  <c r="L15" i="2"/>
  <c r="I13" i="2"/>
  <c r="J13" i="2"/>
  <c r="M13" i="2"/>
  <c r="I5" i="2"/>
  <c r="L5" i="2"/>
  <c r="F42" i="2"/>
  <c r="M5" i="2"/>
  <c r="E42" i="2"/>
  <c r="D42" i="2"/>
  <c r="L42" i="2" l="1"/>
  <c r="G42" i="2"/>
  <c r="H42" i="2"/>
  <c r="M42" i="2"/>
  <c r="I42" i="2"/>
  <c r="J42" i="2"/>
</calcChain>
</file>

<file path=xl/sharedStrings.xml><?xml version="1.0" encoding="utf-8"?>
<sst xmlns="http://schemas.openxmlformats.org/spreadsheetml/2006/main" count="93" uniqueCount="69">
  <si>
    <t>(+/-)</t>
  </si>
  <si>
    <t>%</t>
  </si>
  <si>
    <t>Уточненные значения с учетом внесенных изменений</t>
  </si>
  <si>
    <t>Фактическое исполнение</t>
  </si>
  <si>
    <t>Наименование раздела и подраздела классификации расходов бюджетов</t>
  </si>
  <si>
    <t>Рз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</si>
  <si>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</si>
  <si>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</si>
  <si>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</si>
  <si>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</si>
  <si>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</si>
  <si>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</si>
  <si>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</si>
  <si>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</si>
  <si>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</si>
  <si>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</si>
  <si>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</si>
  <si>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</si>
  <si>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</si>
  <si>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</si>
  <si>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</si>
  <si>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</si>
  <si>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</si>
  <si>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</si>
  <si>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</si>
  <si>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</si>
  <si>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</si>
  <si>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</si>
  <si>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</si>
  <si>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</si>
  <si>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</si>
  <si>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</si>
  <si>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</si>
  <si>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</si>
  <si>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</si>
  <si>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</si>
  <si>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</si>
  <si>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</si>
  <si>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</si>
  <si>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</si>
  <si>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</si>
  <si>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</si>
  <si>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</si>
  <si>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Итого</t>
  </si>
  <si>
    <t>-</t>
  </si>
  <si>
    <t>Отклонение уточненного плана от первоначального</t>
  </si>
  <si>
    <t>Защита населения и территории от чрезвычайных ситуаций природного и техногенного характера, пожарная безопасность</t>
  </si>
  <si>
    <t>Отклонение фактического исполнения от уточненного плана</t>
  </si>
  <si>
    <t>Отклонение фактического исполнения от первоначального плана</t>
  </si>
  <si>
    <t>Пояснения отклонений между первоначально утвержденными и фактическими значениями в случае, если такие отклонения составили 5% и более</t>
  </si>
  <si>
    <t>Пояснения отклонений между уточненными плановыми и фактическими значениями в случае, если такие отклонения составили 5% и более</t>
  </si>
  <si>
    <t>Расходы на проектирование, строительство, реконструкцию, капитальный ремонт, ремонт автомобильных дорог осуществляются по факту на основании актов выполненных работ.</t>
  </si>
  <si>
    <t>Аналитическая информация об исполнении расходов бюджета Новоалександровского городского округа Ставропольского края по разделам и подразделам классификации расходов за 2022 год</t>
  </si>
  <si>
    <t>План по Решению о бюджете первоначальный</t>
  </si>
  <si>
    <t>(тыс. рублей)</t>
  </si>
  <si>
    <t>Бюджетные ассигнования резервного фонда администрации Новоалександровского городского округа Ставропольского края выделяются в соответствии с распоряжениями администрации Новоалександровского городского округа Ставропольского края и перераспределяются по кодам бюджетной классификации.</t>
  </si>
  <si>
    <t>Оплата расходов на реализацию мероприятий по благоустройству территорий населенных пунктов НГО СК осуществлялась под фактически выполненные работы.</t>
  </si>
  <si>
    <t>Оплата расходов на взносы на капитальный ремонт муниципального жилищного фонда осуществлялась под фактически выставленные счета</t>
  </si>
  <si>
    <t xml:space="preserve">Увеличение расходов обусловлено: 
- ростом уровня оплаты труда прочего персонала. 
</t>
  </si>
  <si>
    <t>Увеличение расходов  обусловленно повышением оплаты труда муниципальных служащих с 01 июля 2022г.</t>
  </si>
  <si>
    <t xml:space="preserve">Увеличение расходов на:
- на реализацию мероприятий по благоустройству территорий населенных пунктов НГО СК (озеленение, устройство линий уличного освещения и т.д.)
</t>
  </si>
  <si>
    <t xml:space="preserve">Увеличение расходов обусловлено: 
- ростом уровня оплаты труда целевых категорий работников в соответствии с указами Президента РФ и уровня оплаты  труда прочего персонала; 
- обеспечением выплаты работникам и муниципальных учреждений  заработной платы не ниже минимального размера оплаты труда.
</t>
  </si>
  <si>
    <t>Увеличение расходов обусловлено: 
- ростом уровня оплаты труда целевых категорий работников в соответствии с указами Президента РФ и уровня оплаты  труда прочего персонала; 
- обеспечением выплаты работникам муниципальных учреждений  заработной платы не ниже минимального размера оплаты труда;
- индексацией коммунальных расходов и мер социальной поддержки.</t>
  </si>
  <si>
    <t xml:space="preserve">Увеличение расходов обусловлено: 
- ростом уровня оплаты труда целевых категорий работников в соответствии с указами Президента РФ и уровня оплаты  труда прочего персонала; 
- обеспечением выплаты работникам муниципальных учреждений  заработной платы не ниже минимального размера оплаты труда.
</t>
  </si>
  <si>
    <t>Увеличение расходов обусловлено выделением дополнительных средств из краевого бюджета на:                                                                                                            - выплату ежемесячной денежной компенсации на каждого ребенка в возрасте до 18 лет многодетным семьям;                                                                  - осуществление ежемесячных выплат на детей в возрасте от трех до семи лет включительно;                                                                                                                                                                          - ежемесячная денежная выплата, назначаемая в случае рождения третьего ребенка или последующих детей до достижения ребенком возраста трех лет;                   - 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</si>
  <si>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Увеличение расходов на смероприятия по поддержке субъектов малого и среднего предпринимательства</t>
  </si>
  <si>
    <t>Увеличение расходов на:                                                                                  проектирование, строительство, реконструкцию, капитальный ремонт, ремонт автомобильных дорог, в том числе за счет средств субсидии из краевого бюджета</t>
  </si>
  <si>
    <t>Увеличение расходов на:                                                                                        - организацию и проведение спортивных мероприятий, обеспечение подготовки и участия спортсменов в соревнованиях;                                                         - на разработку проектно-сметной документации и проведение государственной экспертизы проектно-сметной документации.</t>
  </si>
  <si>
    <t>Увеличение расходов обусловлено: 
- ростом уровня оплаты труда  прочего персонала и укрепление материально-технической базы учреждения по благоустройству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</si>
</sst>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\&gt;\a\a\.\a\.\a\a\.\a\a\a\a\a"/>
    <numFmt numFmtId="166" formatCode="#,##0.00_ ;[Red]\-#,##0.00\ "/>
    <numFmt numFmtId="167" formatCode="000;[Red]\-000;&quot;&quot;"/>
    <numFmt numFmtId="168" formatCode="00;[Red]\-00;&quot;&quot;"/>
    <numFmt numFmtId="169" formatCode="0.0%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168" fontId="5" fillId="4" borderId="1" xfId="4" applyNumberFormat="1" applyFont="1" applyFill="1" applyBorder="1" applyAlignment="1" applyProtection="1">
      <alignment horizontal="center" vertical="top"/>
      <protection hidden="1"/>
    </xf>
    <xf numFmtId="167" fontId="5" fillId="4" borderId="1" xfId="4" applyNumberFormat="1" applyFont="1" applyFill="1" applyBorder="1" applyAlignment="1" applyProtection="1">
      <alignment horizontal="justify" vertical="top" wrapText="1"/>
      <protection hidden="1"/>
    </xf>
    <xf numFmtId="166" fontId="5" fillId="4" borderId="1" xfId="4" applyNumberFormat="1" applyFont="1" applyFill="1" applyBorder="1" applyAlignment="1" applyProtection="1">
      <alignment horizontal="right" vertical="top" wrapText="1"/>
      <protection hidden="1"/>
    </xf>
    <xf numFmtId="166" fontId="5" fillId="3" borderId="1" xfId="4" applyNumberFormat="1" applyFont="1" applyFill="1" applyBorder="1" applyAlignment="1" applyProtection="1">
      <alignment horizontal="right" vertical="top" wrapText="1"/>
      <protection hidden="1"/>
    </xf>
    <xf numFmtId="0" fontId="6" fillId="3" borderId="0" xfId="0" applyFont="1" applyFill="1"/>
    <xf numFmtId="166" fontId="7" fillId="3" borderId="1" xfId="4" applyNumberFormat="1" applyFont="1" applyFill="1" applyBorder="1" applyAlignment="1" applyProtection="1">
      <alignment horizontal="right" vertical="top" wrapText="1"/>
      <protection hidden="1"/>
    </xf>
    <xf numFmtId="165" fontId="7" fillId="2" borderId="1" xfId="4" applyNumberFormat="1" applyFont="1" applyFill="1" applyBorder="1" applyAlignment="1" applyProtection="1">
      <alignment horizontal="justify" vertical="top" wrapText="1"/>
      <protection hidden="1"/>
    </xf>
    <xf numFmtId="166" fontId="7" fillId="3" borderId="9" xfId="4" applyNumberFormat="1" applyFont="1" applyFill="1" applyBorder="1" applyAlignment="1" applyProtection="1">
      <alignment horizontal="center" vertical="top" wrapText="1"/>
      <protection hidden="1"/>
    </xf>
    <xf numFmtId="0" fontId="7" fillId="2" borderId="1" xfId="4" applyFont="1" applyFill="1" applyBorder="1" applyAlignment="1" applyProtection="1">
      <alignment horizontal="justify" vertical="top" wrapText="1"/>
      <protection hidden="1"/>
    </xf>
    <xf numFmtId="166" fontId="7" fillId="3" borderId="0" xfId="4" applyNumberFormat="1" applyFont="1" applyFill="1" applyBorder="1" applyAlignment="1" applyProtection="1">
      <alignment horizontal="right" vertical="top" wrapText="1"/>
      <protection hidden="1"/>
    </xf>
    <xf numFmtId="169" fontId="5" fillId="3" borderId="1" xfId="4" applyNumberFormat="1" applyFont="1" applyFill="1" applyBorder="1" applyAlignment="1" applyProtection="1">
      <alignment horizontal="right" vertical="top" wrapText="1"/>
      <protection hidden="1"/>
    </xf>
    <xf numFmtId="169" fontId="5" fillId="4" borderId="1" xfId="4" applyNumberFormat="1" applyFont="1" applyFill="1" applyBorder="1" applyAlignment="1" applyProtection="1">
      <alignment horizontal="right" vertical="top" wrapText="1"/>
      <protection hidden="1"/>
    </xf>
    <xf numFmtId="0" fontId="4" fillId="3" borderId="0" xfId="0" applyFont="1" applyFill="1"/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168" fontId="7" fillId="3" borderId="1" xfId="4" applyNumberFormat="1" applyFont="1" applyFill="1" applyBorder="1" applyAlignment="1" applyProtection="1">
      <alignment horizontal="center" vertical="top"/>
      <protection hidden="1"/>
    </xf>
    <xf numFmtId="167" fontId="7" fillId="3" borderId="1" xfId="4" applyNumberFormat="1" applyFont="1" applyFill="1" applyBorder="1" applyAlignment="1" applyProtection="1">
      <alignment horizontal="justify" vertical="top" wrapText="1"/>
      <protection hidden="1"/>
    </xf>
    <xf numFmtId="0" fontId="4" fillId="3" borderId="0" xfId="0" applyFont="1" applyFill="1" applyBorder="1"/>
    <xf numFmtId="166" fontId="7" fillId="3" borderId="6" xfId="4" applyNumberFormat="1" applyFont="1" applyFill="1" applyBorder="1" applyAlignment="1" applyProtection="1">
      <alignment horizontal="right" vertical="top" wrapText="1"/>
      <protection hidden="1"/>
    </xf>
    <xf numFmtId="166" fontId="4" fillId="3" borderId="0" xfId="0" applyNumberFormat="1" applyFont="1" applyFill="1"/>
    <xf numFmtId="4" fontId="4" fillId="3" borderId="0" xfId="0" applyNumberFormat="1" applyFont="1" applyFill="1"/>
    <xf numFmtId="165" fontId="5" fillId="4" borderId="1" xfId="4" applyNumberFormat="1" applyFont="1" applyFill="1" applyBorder="1" applyAlignment="1" applyProtection="1">
      <alignment horizontal="center" vertical="top"/>
      <protection hidden="1"/>
    </xf>
    <xf numFmtId="0" fontId="5" fillId="4" borderId="1" xfId="4" applyFont="1" applyFill="1" applyBorder="1" applyAlignment="1" applyProtection="1">
      <alignment horizontal="justify" vertical="top" wrapText="1"/>
      <protection hidden="1"/>
    </xf>
    <xf numFmtId="0" fontId="6" fillId="4" borderId="1" xfId="0" applyFont="1" applyFill="1" applyBorder="1"/>
    <xf numFmtId="169" fontId="8" fillId="3" borderId="1" xfId="4" applyNumberFormat="1" applyFont="1" applyFill="1" applyBorder="1" applyAlignment="1" applyProtection="1">
      <alignment horizontal="right" vertical="top" wrapText="1"/>
      <protection hidden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/>
    <xf numFmtId="4" fontId="7" fillId="3" borderId="0" xfId="0" applyNumberFormat="1" applyFont="1" applyFill="1"/>
    <xf numFmtId="0" fontId="7" fillId="3" borderId="0" xfId="0" applyFont="1" applyFill="1"/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wrapText="1"/>
    </xf>
    <xf numFmtId="0" fontId="6" fillId="3" borderId="0" xfId="0" applyFont="1" applyFill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_tmp" xfId="4"/>
    <cellStyle name="Финансовый 2" xfId="2"/>
    <cellStyle name="Финансовый 3" xf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zoomScale="87" zoomScaleNormal="87" workbookViewId="0">
      <pane xSplit="3" ySplit="4" topLeftCell="D5" activePane="bottomRight" state="frozen"/>
      <selection pane="topRight" activeCell="B1" sqref="B1"/>
      <selection pane="bottomLeft" activeCell="A5" sqref="A5"/>
      <selection pane="bottomRight" activeCell="H13" sqref="H13"/>
    </sheetView>
  </sheetViews>
  <sheetFormatPr defaultRowHeight="12.75" x14ac:dyDescent="0.2"/>
  <cols>
    <col min="1" max="1" width="4.85546875" style="13" customWidth="1"/>
    <col min="2" max="2" width="5.42578125" style="13" customWidth="1"/>
    <col min="3" max="3" width="38" style="13" customWidth="1"/>
    <col min="4" max="4" width="17.7109375" style="13" customWidth="1"/>
    <col min="5" max="5" width="15.28515625" style="13" customWidth="1"/>
    <col min="6" max="6" width="14.28515625" style="13" customWidth="1"/>
    <col min="7" max="7" width="15.28515625" style="13" customWidth="1"/>
    <col min="8" max="8" width="13" style="13" customWidth="1"/>
    <col min="9" max="9" width="14.28515625" style="13" customWidth="1"/>
    <col min="10" max="10" width="13" style="13" customWidth="1"/>
    <col min="11" max="11" width="64.5703125" style="37" customWidth="1"/>
    <col min="12" max="12" width="15.5703125" style="13" customWidth="1"/>
    <col min="13" max="13" width="12.42578125" style="13" customWidth="1"/>
    <col min="14" max="14" width="43" style="37" customWidth="1"/>
    <col min="15" max="16384" width="9.140625" style="13"/>
  </cols>
  <sheetData>
    <row r="1" spans="1:16" x14ac:dyDescent="0.2">
      <c r="C1" s="44" t="s">
        <v>52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6" s="14" customFormat="1" x14ac:dyDescent="0.25">
      <c r="K2" s="33"/>
      <c r="L2" s="15" t="s">
        <v>54</v>
      </c>
      <c r="N2" s="33"/>
    </row>
    <row r="3" spans="1:16" ht="48" customHeight="1" x14ac:dyDescent="0.2">
      <c r="A3" s="27" t="s">
        <v>5</v>
      </c>
      <c r="B3" s="27" t="s">
        <v>6</v>
      </c>
      <c r="C3" s="29" t="s">
        <v>4</v>
      </c>
      <c r="D3" s="31" t="s">
        <v>53</v>
      </c>
      <c r="E3" s="31" t="s">
        <v>2</v>
      </c>
      <c r="F3" s="30" t="s">
        <v>3</v>
      </c>
      <c r="G3" s="28" t="s">
        <v>45</v>
      </c>
      <c r="H3" s="29"/>
      <c r="I3" s="28" t="s">
        <v>48</v>
      </c>
      <c r="J3" s="29"/>
      <c r="K3" s="34" t="s">
        <v>49</v>
      </c>
      <c r="L3" s="28" t="s">
        <v>47</v>
      </c>
      <c r="M3" s="29"/>
      <c r="N3" s="38" t="s">
        <v>50</v>
      </c>
    </row>
    <row r="4" spans="1:16" ht="30.75" customHeight="1" x14ac:dyDescent="0.2">
      <c r="A4" s="27"/>
      <c r="B4" s="27"/>
      <c r="C4" s="29"/>
      <c r="D4" s="32"/>
      <c r="E4" s="32"/>
      <c r="F4" s="30"/>
      <c r="G4" s="16" t="s">
        <v>0</v>
      </c>
      <c r="H4" s="16" t="s">
        <v>1</v>
      </c>
      <c r="I4" s="16" t="s">
        <v>0</v>
      </c>
      <c r="J4" s="16" t="s">
        <v>1</v>
      </c>
      <c r="K4" s="34"/>
      <c r="L4" s="16" t="s">
        <v>0</v>
      </c>
      <c r="M4" s="16" t="s">
        <v>1</v>
      </c>
      <c r="N4" s="39"/>
    </row>
    <row r="5" spans="1:16" s="5" customFormat="1" x14ac:dyDescent="0.2">
      <c r="A5" s="1">
        <v>1</v>
      </c>
      <c r="B5" s="1" t="s">
        <v>44</v>
      </c>
      <c r="C5" s="2" t="s">
        <v>7</v>
      </c>
      <c r="D5" s="3">
        <f>SUM(D6:D12)</f>
        <v>233140.5</v>
      </c>
      <c r="E5" s="3">
        <f>SUM(E6:E12)</f>
        <v>284942.12</v>
      </c>
      <c r="F5" s="3">
        <f>SUM(F6:F12)</f>
        <v>265944.13</v>
      </c>
      <c r="G5" s="3">
        <f>E5-D5</f>
        <v>51801.619999999995</v>
      </c>
      <c r="H5" s="12">
        <f>E5/D5</f>
        <v>1.2221905674904188</v>
      </c>
      <c r="I5" s="3">
        <f>F5-D5</f>
        <v>32803.630000000005</v>
      </c>
      <c r="J5" s="12">
        <f>F5/D5</f>
        <v>1.140703266914157</v>
      </c>
      <c r="K5" s="3"/>
      <c r="L5" s="3">
        <f>F5-E5</f>
        <v>-18997.989999999991</v>
      </c>
      <c r="M5" s="12">
        <f>F5/E5</f>
        <v>0.93332684546601963</v>
      </c>
      <c r="N5" s="3"/>
    </row>
    <row r="6" spans="1:16" ht="38.25" x14ac:dyDescent="0.2">
      <c r="A6" s="17">
        <v>1</v>
      </c>
      <c r="B6" s="17">
        <v>2</v>
      </c>
      <c r="C6" s="18" t="s">
        <v>8</v>
      </c>
      <c r="D6" s="6">
        <v>1712.35</v>
      </c>
      <c r="E6" s="6">
        <v>1825.84</v>
      </c>
      <c r="F6" s="6">
        <v>1825.84</v>
      </c>
      <c r="G6" s="4">
        <f t="shared" ref="G6:G42" si="0">E6-D6</f>
        <v>113.49000000000001</v>
      </c>
      <c r="H6" s="11">
        <f t="shared" ref="H6:H42" si="1">E6/D6</f>
        <v>1.0662773381610069</v>
      </c>
      <c r="I6" s="4">
        <f t="shared" ref="I6:I41" si="2">F6-D6</f>
        <v>113.49000000000001</v>
      </c>
      <c r="J6" s="11">
        <f t="shared" ref="J6:J42" si="3">F6/D6</f>
        <v>1.0662773381610069</v>
      </c>
      <c r="K6" s="7" t="s">
        <v>59</v>
      </c>
      <c r="L6" s="4">
        <f t="shared" ref="L6:L41" si="4">F6-E6</f>
        <v>0</v>
      </c>
      <c r="M6" s="11">
        <f t="shared" ref="M6:M42" si="5">F6/E6</f>
        <v>1</v>
      </c>
      <c r="N6" s="40"/>
    </row>
    <row r="7" spans="1:16" ht="63.75" x14ac:dyDescent="0.2">
      <c r="A7" s="17">
        <v>1</v>
      </c>
      <c r="B7" s="17">
        <v>4</v>
      </c>
      <c r="C7" s="18" t="s">
        <v>9</v>
      </c>
      <c r="D7" s="6">
        <v>63836.06</v>
      </c>
      <c r="E7" s="6">
        <v>69379.990000000005</v>
      </c>
      <c r="F7" s="6">
        <v>68754.22</v>
      </c>
      <c r="G7" s="4">
        <f t="shared" si="0"/>
        <v>5543.9300000000076</v>
      </c>
      <c r="H7" s="11">
        <f t="shared" si="1"/>
        <v>1.0868463686511982</v>
      </c>
      <c r="I7" s="4">
        <f t="shared" si="2"/>
        <v>4918.1600000000035</v>
      </c>
      <c r="J7" s="11">
        <f t="shared" si="3"/>
        <v>1.0770436020017526</v>
      </c>
      <c r="K7" s="7" t="s">
        <v>59</v>
      </c>
      <c r="L7" s="4">
        <f t="shared" si="4"/>
        <v>-625.77000000000407</v>
      </c>
      <c r="M7" s="11">
        <f t="shared" si="5"/>
        <v>0.99098054064291441</v>
      </c>
      <c r="N7" s="40"/>
    </row>
    <row r="8" spans="1:16" x14ac:dyDescent="0.2">
      <c r="A8" s="17">
        <v>1</v>
      </c>
      <c r="B8" s="17">
        <v>5</v>
      </c>
      <c r="C8" s="18" t="s">
        <v>10</v>
      </c>
      <c r="D8" s="6">
        <v>118.52</v>
      </c>
      <c r="E8" s="6">
        <v>118.52</v>
      </c>
      <c r="F8" s="6">
        <v>118.52</v>
      </c>
      <c r="G8" s="4">
        <f t="shared" si="0"/>
        <v>0</v>
      </c>
      <c r="H8" s="11">
        <f t="shared" si="1"/>
        <v>1</v>
      </c>
      <c r="I8" s="4">
        <f t="shared" si="2"/>
        <v>0</v>
      </c>
      <c r="J8" s="11">
        <f t="shared" si="3"/>
        <v>1</v>
      </c>
      <c r="K8" s="7"/>
      <c r="L8" s="4">
        <f t="shared" si="4"/>
        <v>0</v>
      </c>
      <c r="M8" s="11">
        <f t="shared" si="5"/>
        <v>1</v>
      </c>
      <c r="N8" s="40"/>
    </row>
    <row r="9" spans="1:16" ht="51" x14ac:dyDescent="0.2">
      <c r="A9" s="17">
        <v>1</v>
      </c>
      <c r="B9" s="17">
        <v>6</v>
      </c>
      <c r="C9" s="18" t="s">
        <v>11</v>
      </c>
      <c r="D9" s="6">
        <v>18532.91</v>
      </c>
      <c r="E9" s="6">
        <v>20186.89</v>
      </c>
      <c r="F9" s="6">
        <v>20055.05</v>
      </c>
      <c r="G9" s="4">
        <f t="shared" si="0"/>
        <v>1653.9799999999996</v>
      </c>
      <c r="H9" s="11">
        <f t="shared" si="1"/>
        <v>1.0892455637026242</v>
      </c>
      <c r="I9" s="4">
        <f t="shared" si="2"/>
        <v>1522.1399999999994</v>
      </c>
      <c r="J9" s="11">
        <f t="shared" si="3"/>
        <v>1.0821317321456803</v>
      </c>
      <c r="K9" s="7" t="s">
        <v>59</v>
      </c>
      <c r="L9" s="4">
        <f t="shared" si="4"/>
        <v>-131.84000000000015</v>
      </c>
      <c r="M9" s="11">
        <f t="shared" si="5"/>
        <v>0.99346902866167097</v>
      </c>
      <c r="N9" s="40"/>
    </row>
    <row r="10" spans="1:16" ht="25.5" x14ac:dyDescent="0.2">
      <c r="A10" s="17">
        <v>1</v>
      </c>
      <c r="B10" s="17">
        <v>7</v>
      </c>
      <c r="C10" s="18" t="s">
        <v>12</v>
      </c>
      <c r="D10" s="6">
        <v>3376.68</v>
      </c>
      <c r="E10" s="6">
        <v>10401.01</v>
      </c>
      <c r="F10" s="6">
        <v>10401.01</v>
      </c>
      <c r="G10" s="4">
        <f t="shared" si="0"/>
        <v>7024.33</v>
      </c>
      <c r="H10" s="11">
        <f t="shared" si="1"/>
        <v>3.0802474620040989</v>
      </c>
      <c r="I10" s="4">
        <f t="shared" si="2"/>
        <v>7024.33</v>
      </c>
      <c r="J10" s="11">
        <f t="shared" si="3"/>
        <v>3.0802474620040989</v>
      </c>
      <c r="K10" s="7"/>
      <c r="L10" s="4">
        <f t="shared" si="4"/>
        <v>0</v>
      </c>
      <c r="M10" s="11">
        <f t="shared" si="5"/>
        <v>1</v>
      </c>
      <c r="N10" s="40"/>
      <c r="P10" s="19"/>
    </row>
    <row r="11" spans="1:16" ht="89.25" x14ac:dyDescent="0.2">
      <c r="A11" s="17">
        <v>1</v>
      </c>
      <c r="B11" s="17">
        <v>11</v>
      </c>
      <c r="C11" s="18" t="s">
        <v>13</v>
      </c>
      <c r="D11" s="6">
        <v>1600</v>
      </c>
      <c r="E11" s="6">
        <v>11179.2</v>
      </c>
      <c r="F11" s="6">
        <v>0</v>
      </c>
      <c r="G11" s="4">
        <f t="shared" si="0"/>
        <v>9579.2000000000007</v>
      </c>
      <c r="H11" s="11">
        <f t="shared" si="1"/>
        <v>6.9870000000000001</v>
      </c>
      <c r="I11" s="4">
        <f t="shared" si="2"/>
        <v>-1600</v>
      </c>
      <c r="J11" s="11">
        <f t="shared" si="3"/>
        <v>0</v>
      </c>
      <c r="K11" s="7" t="s">
        <v>55</v>
      </c>
      <c r="L11" s="4">
        <f t="shared" si="4"/>
        <v>-11179.2</v>
      </c>
      <c r="M11" s="11">
        <f t="shared" si="5"/>
        <v>0</v>
      </c>
      <c r="N11" s="7" t="s">
        <v>55</v>
      </c>
      <c r="O11" s="8"/>
      <c r="P11" s="19"/>
    </row>
    <row r="12" spans="1:16" ht="25.5" x14ac:dyDescent="0.2">
      <c r="A12" s="17">
        <v>1</v>
      </c>
      <c r="B12" s="17">
        <v>13</v>
      </c>
      <c r="C12" s="18" t="s">
        <v>14</v>
      </c>
      <c r="D12" s="6">
        <v>143963.98000000001</v>
      </c>
      <c r="E12" s="6">
        <v>171850.67</v>
      </c>
      <c r="F12" s="6">
        <v>164789.49</v>
      </c>
      <c r="G12" s="4">
        <f t="shared" si="0"/>
        <v>27886.690000000002</v>
      </c>
      <c r="H12" s="11">
        <f t="shared" si="1"/>
        <v>1.1937060228537721</v>
      </c>
      <c r="I12" s="4">
        <f t="shared" si="2"/>
        <v>20825.50999999998</v>
      </c>
      <c r="J12" s="11">
        <f t="shared" si="3"/>
        <v>1.1446577817590204</v>
      </c>
      <c r="K12" s="7" t="s">
        <v>59</v>
      </c>
      <c r="L12" s="4">
        <f t="shared" si="4"/>
        <v>-7061.1800000000221</v>
      </c>
      <c r="M12" s="11">
        <f t="shared" si="5"/>
        <v>0.9589109544932235</v>
      </c>
      <c r="N12" s="7"/>
    </row>
    <row r="13" spans="1:16" s="5" customFormat="1" ht="25.5" x14ac:dyDescent="0.2">
      <c r="A13" s="1">
        <v>3</v>
      </c>
      <c r="B13" s="1" t="s">
        <v>44</v>
      </c>
      <c r="C13" s="2" t="s">
        <v>15</v>
      </c>
      <c r="D13" s="3">
        <f>SUM(D14)</f>
        <v>6551.98</v>
      </c>
      <c r="E13" s="3">
        <f t="shared" ref="E13:F13" si="6">SUM(E14)</f>
        <v>6867.48</v>
      </c>
      <c r="F13" s="3">
        <f t="shared" si="6"/>
        <v>6864.64</v>
      </c>
      <c r="G13" s="3">
        <f t="shared" si="0"/>
        <v>315.5</v>
      </c>
      <c r="H13" s="12">
        <f t="shared" si="1"/>
        <v>1.0481533826415832</v>
      </c>
      <c r="I13" s="3">
        <f t="shared" si="2"/>
        <v>312.66000000000076</v>
      </c>
      <c r="J13" s="12">
        <f t="shared" si="3"/>
        <v>1.0477199258849998</v>
      </c>
      <c r="K13" s="23"/>
      <c r="L13" s="3">
        <f t="shared" si="4"/>
        <v>-2.839999999999236</v>
      </c>
      <c r="M13" s="12">
        <f t="shared" si="5"/>
        <v>0.99958645674978319</v>
      </c>
      <c r="N13" s="23"/>
    </row>
    <row r="14" spans="1:16" ht="51" x14ac:dyDescent="0.2">
      <c r="A14" s="17">
        <v>3</v>
      </c>
      <c r="B14" s="17">
        <v>10</v>
      </c>
      <c r="C14" s="18" t="s">
        <v>46</v>
      </c>
      <c r="D14" s="6">
        <v>6551.98</v>
      </c>
      <c r="E14" s="6">
        <v>6867.48</v>
      </c>
      <c r="F14" s="6">
        <v>6864.64</v>
      </c>
      <c r="G14" s="4">
        <f t="shared" si="0"/>
        <v>315.5</v>
      </c>
      <c r="H14" s="11">
        <f t="shared" si="1"/>
        <v>1.0481533826415832</v>
      </c>
      <c r="I14" s="4">
        <f t="shared" si="2"/>
        <v>312.66000000000076</v>
      </c>
      <c r="J14" s="11">
        <f t="shared" si="3"/>
        <v>1.0477199258849998</v>
      </c>
      <c r="K14" s="7"/>
      <c r="L14" s="4">
        <f t="shared" si="4"/>
        <v>-2.839999999999236</v>
      </c>
      <c r="M14" s="11">
        <f t="shared" si="5"/>
        <v>0.99958645674978319</v>
      </c>
      <c r="N14" s="40"/>
    </row>
    <row r="15" spans="1:16" s="5" customFormat="1" x14ac:dyDescent="0.2">
      <c r="A15" s="1">
        <v>4</v>
      </c>
      <c r="B15" s="1" t="s">
        <v>44</v>
      </c>
      <c r="C15" s="2" t="s">
        <v>16</v>
      </c>
      <c r="D15" s="3">
        <f>SUM(D16:D18)</f>
        <v>77226.280000000013</v>
      </c>
      <c r="E15" s="3">
        <f t="shared" ref="E15:F15" si="7">SUM(E16:E18)</f>
        <v>312798.07</v>
      </c>
      <c r="F15" s="3">
        <f t="shared" si="7"/>
        <v>234304.66</v>
      </c>
      <c r="G15" s="3">
        <f t="shared" si="0"/>
        <v>235571.78999999998</v>
      </c>
      <c r="H15" s="12">
        <f t="shared" si="1"/>
        <v>4.0504096532941887</v>
      </c>
      <c r="I15" s="3">
        <f t="shared" si="2"/>
        <v>157078.38</v>
      </c>
      <c r="J15" s="12">
        <f t="shared" si="3"/>
        <v>3.034001637784443</v>
      </c>
      <c r="K15" s="23"/>
      <c r="L15" s="3">
        <f t="shared" si="4"/>
        <v>-78493.41</v>
      </c>
      <c r="M15" s="12">
        <f t="shared" si="5"/>
        <v>0.74906044017471074</v>
      </c>
      <c r="N15" s="23"/>
    </row>
    <row r="16" spans="1:16" x14ac:dyDescent="0.2">
      <c r="A16" s="17">
        <v>4</v>
      </c>
      <c r="B16" s="17">
        <v>5</v>
      </c>
      <c r="C16" s="18" t="s">
        <v>17</v>
      </c>
      <c r="D16" s="6">
        <v>724.21</v>
      </c>
      <c r="E16" s="6">
        <v>724.21</v>
      </c>
      <c r="F16" s="6">
        <v>707.5</v>
      </c>
      <c r="G16" s="4">
        <f t="shared" si="0"/>
        <v>0</v>
      </c>
      <c r="H16" s="11">
        <f t="shared" si="1"/>
        <v>1</v>
      </c>
      <c r="I16" s="4">
        <f t="shared" si="2"/>
        <v>-16.710000000000036</v>
      </c>
      <c r="J16" s="11">
        <f t="shared" si="3"/>
        <v>0.97692658206873695</v>
      </c>
      <c r="K16" s="7"/>
      <c r="L16" s="4">
        <f t="shared" si="4"/>
        <v>-16.710000000000036</v>
      </c>
      <c r="M16" s="11">
        <f t="shared" si="5"/>
        <v>0.97692658206873695</v>
      </c>
      <c r="N16" s="40"/>
    </row>
    <row r="17" spans="1:14" ht="51" x14ac:dyDescent="0.2">
      <c r="A17" s="17">
        <v>4</v>
      </c>
      <c r="B17" s="17">
        <v>9</v>
      </c>
      <c r="C17" s="18" t="s">
        <v>18</v>
      </c>
      <c r="D17" s="6">
        <v>75672.070000000007</v>
      </c>
      <c r="E17" s="6">
        <v>311193.86</v>
      </c>
      <c r="F17" s="6">
        <v>232719.16</v>
      </c>
      <c r="G17" s="4">
        <f t="shared" si="0"/>
        <v>235521.78999999998</v>
      </c>
      <c r="H17" s="11">
        <f t="shared" si="1"/>
        <v>4.1124005197690501</v>
      </c>
      <c r="I17" s="4">
        <f t="shared" si="2"/>
        <v>157047.09</v>
      </c>
      <c r="J17" s="11">
        <f t="shared" si="3"/>
        <v>3.0753640015398016</v>
      </c>
      <c r="K17" s="9" t="s">
        <v>66</v>
      </c>
      <c r="L17" s="4">
        <f t="shared" si="4"/>
        <v>-78474.699999999983</v>
      </c>
      <c r="M17" s="11">
        <f t="shared" si="5"/>
        <v>0.74782696548061722</v>
      </c>
      <c r="N17" s="9" t="s">
        <v>51</v>
      </c>
    </row>
    <row r="18" spans="1:14" ht="25.5" x14ac:dyDescent="0.2">
      <c r="A18" s="17">
        <v>4</v>
      </c>
      <c r="B18" s="17">
        <v>12</v>
      </c>
      <c r="C18" s="18" t="s">
        <v>19</v>
      </c>
      <c r="D18" s="6">
        <v>830</v>
      </c>
      <c r="E18" s="6">
        <v>880</v>
      </c>
      <c r="F18" s="6">
        <v>878</v>
      </c>
      <c r="G18" s="4">
        <f t="shared" si="0"/>
        <v>50</v>
      </c>
      <c r="H18" s="11">
        <f t="shared" si="1"/>
        <v>1.0602409638554218</v>
      </c>
      <c r="I18" s="4">
        <f t="shared" si="2"/>
        <v>48</v>
      </c>
      <c r="J18" s="11">
        <f t="shared" si="3"/>
        <v>1.0578313253012048</v>
      </c>
      <c r="K18" s="9" t="s">
        <v>65</v>
      </c>
      <c r="L18" s="4">
        <f t="shared" si="4"/>
        <v>-2</v>
      </c>
      <c r="M18" s="11">
        <f t="shared" si="5"/>
        <v>0.99772727272727268</v>
      </c>
      <c r="N18" s="9"/>
    </row>
    <row r="19" spans="1:14" s="5" customFormat="1" x14ac:dyDescent="0.2">
      <c r="A19" s="1">
        <v>5</v>
      </c>
      <c r="B19" s="1" t="s">
        <v>44</v>
      </c>
      <c r="C19" s="2" t="s">
        <v>20</v>
      </c>
      <c r="D19" s="3">
        <f>SUM(D20:D22)</f>
        <v>67448.759999999995</v>
      </c>
      <c r="E19" s="3">
        <f t="shared" ref="E19:F19" si="8">SUM(E20:E22)</f>
        <v>84680.72</v>
      </c>
      <c r="F19" s="3">
        <f t="shared" si="8"/>
        <v>80510.97</v>
      </c>
      <c r="G19" s="3">
        <f t="shared" si="0"/>
        <v>17231.960000000006</v>
      </c>
      <c r="H19" s="12">
        <f t="shared" si="1"/>
        <v>1.2554822357001079</v>
      </c>
      <c r="I19" s="3">
        <f t="shared" si="2"/>
        <v>13062.210000000006</v>
      </c>
      <c r="J19" s="12">
        <f t="shared" si="3"/>
        <v>1.1936612326156923</v>
      </c>
      <c r="K19" s="24"/>
      <c r="L19" s="3">
        <f t="shared" si="4"/>
        <v>-4169.75</v>
      </c>
      <c r="M19" s="12">
        <f t="shared" si="5"/>
        <v>0.9507591574563844</v>
      </c>
      <c r="N19" s="24"/>
    </row>
    <row r="20" spans="1:14" ht="58.5" customHeight="1" x14ac:dyDescent="0.2">
      <c r="A20" s="17">
        <v>5</v>
      </c>
      <c r="B20" s="17">
        <v>1</v>
      </c>
      <c r="C20" s="18" t="s">
        <v>21</v>
      </c>
      <c r="D20" s="6">
        <v>91.6</v>
      </c>
      <c r="E20" s="6">
        <v>91.26</v>
      </c>
      <c r="F20" s="6">
        <v>37.619999999999997</v>
      </c>
      <c r="G20" s="4">
        <f t="shared" si="0"/>
        <v>-0.3399999999999892</v>
      </c>
      <c r="H20" s="11">
        <f t="shared" si="1"/>
        <v>0.99628820960698705</v>
      </c>
      <c r="I20" s="4">
        <f t="shared" si="2"/>
        <v>-53.98</v>
      </c>
      <c r="J20" s="11">
        <f t="shared" si="3"/>
        <v>0.41069868995633185</v>
      </c>
      <c r="K20" s="9"/>
      <c r="L20" s="4">
        <f t="shared" si="4"/>
        <v>-53.640000000000008</v>
      </c>
      <c r="M20" s="11">
        <f t="shared" si="5"/>
        <v>0.4122287968441814</v>
      </c>
      <c r="N20" s="9" t="s">
        <v>57</v>
      </c>
    </row>
    <row r="21" spans="1:14" ht="60" customHeight="1" x14ac:dyDescent="0.2">
      <c r="A21" s="17">
        <v>5</v>
      </c>
      <c r="B21" s="17">
        <v>3</v>
      </c>
      <c r="C21" s="18" t="s">
        <v>22</v>
      </c>
      <c r="D21" s="20">
        <v>42075.38</v>
      </c>
      <c r="E21" s="6">
        <v>56515.99</v>
      </c>
      <c r="F21" s="6">
        <v>52870.75</v>
      </c>
      <c r="G21" s="4">
        <f t="shared" si="0"/>
        <v>14440.61</v>
      </c>
      <c r="H21" s="11">
        <f t="shared" si="1"/>
        <v>1.3432080708480827</v>
      </c>
      <c r="I21" s="4">
        <f t="shared" si="2"/>
        <v>10795.370000000003</v>
      </c>
      <c r="J21" s="11">
        <f t="shared" si="3"/>
        <v>1.2565721331572051</v>
      </c>
      <c r="K21" s="9" t="s">
        <v>60</v>
      </c>
      <c r="L21" s="4">
        <f t="shared" si="4"/>
        <v>-3645.239999999998</v>
      </c>
      <c r="M21" s="11">
        <f t="shared" si="5"/>
        <v>0.93550073173981385</v>
      </c>
      <c r="N21" s="9" t="s">
        <v>56</v>
      </c>
    </row>
    <row r="22" spans="1:14" ht="46.5" customHeight="1" x14ac:dyDescent="0.2">
      <c r="A22" s="17">
        <v>5</v>
      </c>
      <c r="B22" s="17">
        <v>5</v>
      </c>
      <c r="C22" s="18" t="s">
        <v>23</v>
      </c>
      <c r="D22" s="6">
        <v>25281.78</v>
      </c>
      <c r="E22" s="6">
        <v>28073.47</v>
      </c>
      <c r="F22" s="6">
        <v>27602.6</v>
      </c>
      <c r="G22" s="4">
        <f t="shared" si="0"/>
        <v>2791.6900000000023</v>
      </c>
      <c r="H22" s="11">
        <f t="shared" si="1"/>
        <v>1.1104230002792526</v>
      </c>
      <c r="I22" s="4">
        <f t="shared" si="2"/>
        <v>2320.8199999999997</v>
      </c>
      <c r="J22" s="11">
        <f t="shared" si="3"/>
        <v>1.0917981249737954</v>
      </c>
      <c r="K22" s="9" t="s">
        <v>68</v>
      </c>
      <c r="L22" s="4">
        <f t="shared" si="4"/>
        <v>-470.87000000000262</v>
      </c>
      <c r="M22" s="11">
        <f t="shared" si="5"/>
        <v>0.9832272248496533</v>
      </c>
      <c r="N22" s="9"/>
    </row>
    <row r="23" spans="1:14" s="5" customFormat="1" x14ac:dyDescent="0.2">
      <c r="A23" s="1">
        <v>6</v>
      </c>
      <c r="B23" s="1" t="s">
        <v>44</v>
      </c>
      <c r="C23" s="2" t="s">
        <v>24</v>
      </c>
      <c r="D23" s="3">
        <f>D24</f>
        <v>0</v>
      </c>
      <c r="E23" s="3">
        <f t="shared" ref="E23:F23" si="9">E24</f>
        <v>1699.95</v>
      </c>
      <c r="F23" s="3">
        <f t="shared" si="9"/>
        <v>1699.95</v>
      </c>
      <c r="G23" s="3">
        <f t="shared" si="0"/>
        <v>1699.95</v>
      </c>
      <c r="H23" s="12" t="s">
        <v>44</v>
      </c>
      <c r="I23" s="3">
        <f t="shared" si="2"/>
        <v>1699.95</v>
      </c>
      <c r="J23" s="12" t="s">
        <v>44</v>
      </c>
      <c r="K23" s="24"/>
      <c r="L23" s="3">
        <f t="shared" si="4"/>
        <v>0</v>
      </c>
      <c r="M23" s="12">
        <f t="shared" si="5"/>
        <v>1</v>
      </c>
      <c r="N23" s="24"/>
    </row>
    <row r="24" spans="1:14" ht="25.5" x14ac:dyDescent="0.2">
      <c r="A24" s="17">
        <v>6</v>
      </c>
      <c r="B24" s="17">
        <v>5</v>
      </c>
      <c r="C24" s="18" t="s">
        <v>25</v>
      </c>
      <c r="D24" s="6">
        <v>0</v>
      </c>
      <c r="E24" s="6">
        <v>1699.95</v>
      </c>
      <c r="F24" s="6">
        <v>1699.95</v>
      </c>
      <c r="G24" s="4">
        <f t="shared" si="0"/>
        <v>1699.95</v>
      </c>
      <c r="H24" s="11" t="s">
        <v>44</v>
      </c>
      <c r="I24" s="4">
        <f t="shared" si="2"/>
        <v>1699.95</v>
      </c>
      <c r="J24" s="11" t="s">
        <v>44</v>
      </c>
      <c r="K24" s="9"/>
      <c r="L24" s="4">
        <f t="shared" si="4"/>
        <v>0</v>
      </c>
      <c r="M24" s="11">
        <f t="shared" si="5"/>
        <v>1</v>
      </c>
      <c r="N24" s="9"/>
    </row>
    <row r="25" spans="1:14" s="5" customFormat="1" x14ac:dyDescent="0.2">
      <c r="A25" s="1">
        <v>7</v>
      </c>
      <c r="B25" s="1" t="s">
        <v>44</v>
      </c>
      <c r="C25" s="2" t="s">
        <v>26</v>
      </c>
      <c r="D25" s="3">
        <f>SUM(D26:D30)</f>
        <v>824329.87</v>
      </c>
      <c r="E25" s="3">
        <f t="shared" ref="E25:F25" si="10">SUM(E26:E30)</f>
        <v>935711.13</v>
      </c>
      <c r="F25" s="3">
        <f t="shared" si="10"/>
        <v>927946.44999999984</v>
      </c>
      <c r="G25" s="3">
        <f t="shared" si="0"/>
        <v>111381.26000000001</v>
      </c>
      <c r="H25" s="12">
        <f t="shared" si="1"/>
        <v>1.1351173408286175</v>
      </c>
      <c r="I25" s="3">
        <f t="shared" si="2"/>
        <v>103616.57999999984</v>
      </c>
      <c r="J25" s="12">
        <f t="shared" si="3"/>
        <v>1.1256979563290601</v>
      </c>
      <c r="K25" s="24"/>
      <c r="L25" s="3">
        <f t="shared" si="4"/>
        <v>-7764.6800000001676</v>
      </c>
      <c r="M25" s="12">
        <f t="shared" si="5"/>
        <v>0.9917018407165894</v>
      </c>
      <c r="N25" s="24"/>
    </row>
    <row r="26" spans="1:14" ht="104.25" customHeight="1" x14ac:dyDescent="0.2">
      <c r="A26" s="17">
        <v>7</v>
      </c>
      <c r="B26" s="17">
        <v>1</v>
      </c>
      <c r="C26" s="18" t="s">
        <v>27</v>
      </c>
      <c r="D26" s="6">
        <v>283207.86</v>
      </c>
      <c r="E26" s="6">
        <v>312083.56</v>
      </c>
      <c r="F26" s="6">
        <v>309167.94</v>
      </c>
      <c r="G26" s="4">
        <f t="shared" si="0"/>
        <v>28875.700000000012</v>
      </c>
      <c r="H26" s="11">
        <f t="shared" si="1"/>
        <v>1.1019593877090841</v>
      </c>
      <c r="I26" s="4">
        <f t="shared" si="2"/>
        <v>25960.080000000016</v>
      </c>
      <c r="J26" s="11">
        <f t="shared" si="3"/>
        <v>1.0916644050768931</v>
      </c>
      <c r="K26" s="9" t="s">
        <v>62</v>
      </c>
      <c r="L26" s="4">
        <f t="shared" si="4"/>
        <v>-2915.6199999999953</v>
      </c>
      <c r="M26" s="11">
        <f t="shared" si="5"/>
        <v>0.99065756619797596</v>
      </c>
      <c r="N26" s="41"/>
    </row>
    <row r="27" spans="1:14" ht="99.75" customHeight="1" x14ac:dyDescent="0.2">
      <c r="A27" s="17">
        <v>7</v>
      </c>
      <c r="B27" s="17">
        <v>2</v>
      </c>
      <c r="C27" s="18" t="s">
        <v>28</v>
      </c>
      <c r="D27" s="6">
        <v>469868.25</v>
      </c>
      <c r="E27" s="6">
        <v>543791.39</v>
      </c>
      <c r="F27" s="6">
        <v>540649.25</v>
      </c>
      <c r="G27" s="4">
        <f t="shared" si="0"/>
        <v>73923.140000000014</v>
      </c>
      <c r="H27" s="11">
        <f t="shared" si="1"/>
        <v>1.1573273784725826</v>
      </c>
      <c r="I27" s="4">
        <f t="shared" si="2"/>
        <v>70781</v>
      </c>
      <c r="J27" s="11">
        <f t="shared" si="3"/>
        <v>1.1506400996449537</v>
      </c>
      <c r="K27" s="9" t="s">
        <v>62</v>
      </c>
      <c r="L27" s="4">
        <f t="shared" si="4"/>
        <v>-3142.140000000014</v>
      </c>
      <c r="M27" s="11">
        <f t="shared" si="5"/>
        <v>0.99422179155870782</v>
      </c>
      <c r="N27" s="9"/>
    </row>
    <row r="28" spans="1:14" ht="76.5" x14ac:dyDescent="0.2">
      <c r="A28" s="17">
        <v>7</v>
      </c>
      <c r="B28" s="17">
        <v>3</v>
      </c>
      <c r="C28" s="18" t="s">
        <v>29</v>
      </c>
      <c r="D28" s="6">
        <v>41383.17</v>
      </c>
      <c r="E28" s="6">
        <v>47152.92</v>
      </c>
      <c r="F28" s="6">
        <v>45660.33</v>
      </c>
      <c r="G28" s="4">
        <f t="shared" si="0"/>
        <v>5769.75</v>
      </c>
      <c r="H28" s="11">
        <f t="shared" si="1"/>
        <v>1.1394226203550863</v>
      </c>
      <c r="I28" s="4">
        <f t="shared" si="2"/>
        <v>4277.1600000000035</v>
      </c>
      <c r="J28" s="11">
        <f t="shared" si="3"/>
        <v>1.10335505955682</v>
      </c>
      <c r="K28" s="9" t="s">
        <v>63</v>
      </c>
      <c r="L28" s="4">
        <f t="shared" si="4"/>
        <v>-1492.5899999999965</v>
      </c>
      <c r="M28" s="11">
        <f t="shared" si="5"/>
        <v>0.96834575674210643</v>
      </c>
      <c r="N28" s="42"/>
    </row>
    <row r="29" spans="1:14" ht="38.25" x14ac:dyDescent="0.2">
      <c r="A29" s="17">
        <v>7</v>
      </c>
      <c r="B29" s="17">
        <v>7</v>
      </c>
      <c r="C29" s="18" t="s">
        <v>30</v>
      </c>
      <c r="D29" s="6">
        <v>6737.74</v>
      </c>
      <c r="E29" s="6">
        <v>8170.9</v>
      </c>
      <c r="F29" s="6">
        <v>8170.58</v>
      </c>
      <c r="G29" s="4">
        <f t="shared" si="0"/>
        <v>1433.1599999999999</v>
      </c>
      <c r="H29" s="11">
        <f t="shared" si="1"/>
        <v>1.212706337733424</v>
      </c>
      <c r="I29" s="4">
        <f t="shared" si="2"/>
        <v>1432.8400000000001</v>
      </c>
      <c r="J29" s="11">
        <f t="shared" si="3"/>
        <v>1.2126588440634396</v>
      </c>
      <c r="K29" s="9" t="s">
        <v>58</v>
      </c>
      <c r="L29" s="4">
        <f t="shared" si="4"/>
        <v>-0.31999999999970896</v>
      </c>
      <c r="M29" s="11">
        <f t="shared" si="5"/>
        <v>0.99996083662754409</v>
      </c>
      <c r="N29" s="9"/>
    </row>
    <row r="30" spans="1:14" x14ac:dyDescent="0.2">
      <c r="A30" s="17">
        <v>7</v>
      </c>
      <c r="B30" s="17">
        <v>9</v>
      </c>
      <c r="C30" s="18" t="s">
        <v>31</v>
      </c>
      <c r="D30" s="6">
        <v>23132.85</v>
      </c>
      <c r="E30" s="6">
        <v>24512.36</v>
      </c>
      <c r="F30" s="6">
        <v>24298.35</v>
      </c>
      <c r="G30" s="4">
        <f t="shared" si="0"/>
        <v>1379.510000000002</v>
      </c>
      <c r="H30" s="11">
        <f t="shared" si="1"/>
        <v>1.0596342430785659</v>
      </c>
      <c r="I30" s="4">
        <f t="shared" si="2"/>
        <v>1165.5</v>
      </c>
      <c r="J30" s="11">
        <f t="shared" si="3"/>
        <v>1.0503828970490017</v>
      </c>
      <c r="K30" s="9"/>
      <c r="L30" s="4">
        <f t="shared" si="4"/>
        <v>-214.01000000000204</v>
      </c>
      <c r="M30" s="11">
        <f t="shared" si="5"/>
        <v>0.99126930250698009</v>
      </c>
      <c r="N30" s="40"/>
    </row>
    <row r="31" spans="1:14" s="5" customFormat="1" x14ac:dyDescent="0.2">
      <c r="A31" s="1">
        <v>8</v>
      </c>
      <c r="B31" s="1" t="s">
        <v>44</v>
      </c>
      <c r="C31" s="2" t="s">
        <v>32</v>
      </c>
      <c r="D31" s="3">
        <f>SUM(D32:D33)</f>
        <v>172388</v>
      </c>
      <c r="E31" s="3">
        <f t="shared" ref="E31:F31" si="11">SUM(E32:E33)</f>
        <v>210925.30000000002</v>
      </c>
      <c r="F31" s="3">
        <f t="shared" si="11"/>
        <v>209533.5</v>
      </c>
      <c r="G31" s="3">
        <f t="shared" si="0"/>
        <v>38537.300000000017</v>
      </c>
      <c r="H31" s="12">
        <f t="shared" si="1"/>
        <v>1.2235497830475439</v>
      </c>
      <c r="I31" s="3">
        <f t="shared" si="2"/>
        <v>37145.5</v>
      </c>
      <c r="J31" s="12">
        <f t="shared" si="3"/>
        <v>1.2154761352298304</v>
      </c>
      <c r="K31" s="35"/>
      <c r="L31" s="3">
        <f t="shared" si="4"/>
        <v>-1391.8000000000175</v>
      </c>
      <c r="M31" s="12">
        <f t="shared" si="5"/>
        <v>0.99340145539676838</v>
      </c>
      <c r="N31" s="35"/>
    </row>
    <row r="32" spans="1:14" ht="93" customHeight="1" x14ac:dyDescent="0.2">
      <c r="A32" s="17">
        <v>8</v>
      </c>
      <c r="B32" s="17">
        <v>1</v>
      </c>
      <c r="C32" s="18" t="s">
        <v>33</v>
      </c>
      <c r="D32" s="6">
        <v>123810.07</v>
      </c>
      <c r="E32" s="6">
        <v>158605.14000000001</v>
      </c>
      <c r="F32" s="6">
        <v>157269.95000000001</v>
      </c>
      <c r="G32" s="4">
        <f t="shared" si="0"/>
        <v>34795.070000000007</v>
      </c>
      <c r="H32" s="11">
        <f t="shared" si="1"/>
        <v>1.2810358640456305</v>
      </c>
      <c r="I32" s="4">
        <f t="shared" si="2"/>
        <v>33459.880000000005</v>
      </c>
      <c r="J32" s="11">
        <f t="shared" si="3"/>
        <v>1.2702516846973757</v>
      </c>
      <c r="K32" s="9" t="s">
        <v>61</v>
      </c>
      <c r="L32" s="4">
        <f t="shared" si="4"/>
        <v>-1335.1900000000023</v>
      </c>
      <c r="M32" s="11">
        <f t="shared" si="5"/>
        <v>0.99158167257378926</v>
      </c>
      <c r="N32" s="9"/>
    </row>
    <row r="33" spans="1:14" ht="38.25" x14ac:dyDescent="0.2">
      <c r="A33" s="17">
        <v>8</v>
      </c>
      <c r="B33" s="17">
        <v>4</v>
      </c>
      <c r="C33" s="18" t="s">
        <v>34</v>
      </c>
      <c r="D33" s="6">
        <v>48577.93</v>
      </c>
      <c r="E33" s="6">
        <v>52320.160000000003</v>
      </c>
      <c r="F33" s="6">
        <v>52263.55</v>
      </c>
      <c r="G33" s="4">
        <f t="shared" si="0"/>
        <v>3742.2300000000032</v>
      </c>
      <c r="H33" s="11">
        <f t="shared" si="1"/>
        <v>1.0770356003230275</v>
      </c>
      <c r="I33" s="4">
        <f t="shared" si="2"/>
        <v>3685.6200000000026</v>
      </c>
      <c r="J33" s="11">
        <f t="shared" si="3"/>
        <v>1.0758702563077513</v>
      </c>
      <c r="K33" s="9" t="s">
        <v>58</v>
      </c>
      <c r="L33" s="4">
        <f t="shared" si="4"/>
        <v>-56.610000000000582</v>
      </c>
      <c r="M33" s="11">
        <f t="shared" si="5"/>
        <v>0.99891800789600027</v>
      </c>
      <c r="N33" s="40"/>
    </row>
    <row r="34" spans="1:14" s="5" customFormat="1" x14ac:dyDescent="0.2">
      <c r="A34" s="1">
        <v>10</v>
      </c>
      <c r="B34" s="1" t="s">
        <v>44</v>
      </c>
      <c r="C34" s="2" t="s">
        <v>35</v>
      </c>
      <c r="D34" s="3">
        <f>SUM(D35:D37)</f>
        <v>630064.43999999994</v>
      </c>
      <c r="E34" s="3">
        <f t="shared" ref="E34:F34" si="12">SUM(E35:E37)</f>
        <v>695737.35000000009</v>
      </c>
      <c r="F34" s="3">
        <f t="shared" si="12"/>
        <v>693533.32</v>
      </c>
      <c r="G34" s="3">
        <f t="shared" si="0"/>
        <v>65672.910000000149</v>
      </c>
      <c r="H34" s="12">
        <f t="shared" si="1"/>
        <v>1.1042320528357388</v>
      </c>
      <c r="I34" s="3">
        <f t="shared" si="2"/>
        <v>63468.880000000005</v>
      </c>
      <c r="J34" s="12">
        <f t="shared" si="3"/>
        <v>1.1007339503241922</v>
      </c>
      <c r="K34" s="35"/>
      <c r="L34" s="3">
        <f t="shared" si="4"/>
        <v>-2204.0300000001444</v>
      </c>
      <c r="M34" s="12">
        <f t="shared" si="5"/>
        <v>0.99683209475529788</v>
      </c>
      <c r="N34" s="35"/>
    </row>
    <row r="35" spans="1:14" x14ac:dyDescent="0.2">
      <c r="A35" s="17">
        <v>10</v>
      </c>
      <c r="B35" s="17">
        <v>3</v>
      </c>
      <c r="C35" s="18" t="s">
        <v>36</v>
      </c>
      <c r="D35" s="6">
        <v>190758.11</v>
      </c>
      <c r="E35" s="6">
        <v>197811.9</v>
      </c>
      <c r="F35" s="6">
        <v>197318.82</v>
      </c>
      <c r="G35" s="4">
        <f t="shared" si="0"/>
        <v>7053.7900000000081</v>
      </c>
      <c r="H35" s="11">
        <f t="shared" si="1"/>
        <v>1.0369776676860554</v>
      </c>
      <c r="I35" s="4">
        <f t="shared" si="2"/>
        <v>6560.710000000021</v>
      </c>
      <c r="J35" s="11">
        <f t="shared" si="3"/>
        <v>1.0343928234558417</v>
      </c>
      <c r="K35" s="9"/>
      <c r="L35" s="4">
        <f t="shared" si="4"/>
        <v>-493.07999999998719</v>
      </c>
      <c r="M35" s="11">
        <f t="shared" si="5"/>
        <v>0.99750732893218264</v>
      </c>
      <c r="N35" s="43"/>
    </row>
    <row r="36" spans="1:14" ht="140.25" customHeight="1" x14ac:dyDescent="0.2">
      <c r="A36" s="17">
        <v>10</v>
      </c>
      <c r="B36" s="17">
        <v>4</v>
      </c>
      <c r="C36" s="18" t="s">
        <v>37</v>
      </c>
      <c r="D36" s="6">
        <v>416723.09</v>
      </c>
      <c r="E36" s="6">
        <v>472656.27</v>
      </c>
      <c r="F36" s="6">
        <v>471004.31</v>
      </c>
      <c r="G36" s="4">
        <f t="shared" si="0"/>
        <v>55933.179999999993</v>
      </c>
      <c r="H36" s="11">
        <f t="shared" si="1"/>
        <v>1.1342214562672781</v>
      </c>
      <c r="I36" s="4">
        <f t="shared" si="2"/>
        <v>54281.219999999972</v>
      </c>
      <c r="J36" s="11">
        <f t="shared" si="3"/>
        <v>1.130257289078942</v>
      </c>
      <c r="K36" s="9" t="s">
        <v>64</v>
      </c>
      <c r="L36" s="4">
        <f t="shared" si="4"/>
        <v>-1651.960000000021</v>
      </c>
      <c r="M36" s="11">
        <f t="shared" si="5"/>
        <v>0.99650494428012137</v>
      </c>
      <c r="N36" s="40"/>
    </row>
    <row r="37" spans="1:14" ht="25.5" x14ac:dyDescent="0.2">
      <c r="A37" s="17">
        <v>10</v>
      </c>
      <c r="B37" s="17">
        <v>6</v>
      </c>
      <c r="C37" s="18" t="s">
        <v>38</v>
      </c>
      <c r="D37" s="6">
        <v>22583.24</v>
      </c>
      <c r="E37" s="6">
        <v>25269.18</v>
      </c>
      <c r="F37" s="6">
        <v>25210.19</v>
      </c>
      <c r="G37" s="4">
        <f t="shared" si="0"/>
        <v>2685.9399999999987</v>
      </c>
      <c r="H37" s="11">
        <f t="shared" si="1"/>
        <v>1.1189351040860389</v>
      </c>
      <c r="I37" s="4">
        <f t="shared" si="2"/>
        <v>2626.9499999999971</v>
      </c>
      <c r="J37" s="11">
        <f t="shared" si="3"/>
        <v>1.1163229899695526</v>
      </c>
      <c r="K37" s="7" t="s">
        <v>59</v>
      </c>
      <c r="L37" s="4">
        <f t="shared" si="4"/>
        <v>-58.990000000001601</v>
      </c>
      <c r="M37" s="11">
        <f t="shared" si="5"/>
        <v>0.99766553564460736</v>
      </c>
      <c r="N37" s="40"/>
    </row>
    <row r="38" spans="1:14" s="5" customFormat="1" x14ac:dyDescent="0.2">
      <c r="A38" s="1">
        <v>11</v>
      </c>
      <c r="B38" s="1" t="s">
        <v>44</v>
      </c>
      <c r="C38" s="2" t="s">
        <v>39</v>
      </c>
      <c r="D38" s="3">
        <f>SUM(D39:D41)</f>
        <v>67589.819999999992</v>
      </c>
      <c r="E38" s="3">
        <f t="shared" ref="E38:F38" si="13">SUM(E39:E41)</f>
        <v>64879.89</v>
      </c>
      <c r="F38" s="3">
        <f t="shared" si="13"/>
        <v>63722.93</v>
      </c>
      <c r="G38" s="3">
        <f t="shared" si="0"/>
        <v>-2709.929999999993</v>
      </c>
      <c r="H38" s="12">
        <f t="shared" si="1"/>
        <v>0.95990624031843863</v>
      </c>
      <c r="I38" s="3">
        <f t="shared" si="2"/>
        <v>-3866.8899999999921</v>
      </c>
      <c r="J38" s="12">
        <f t="shared" si="3"/>
        <v>0.94278886968481357</v>
      </c>
      <c r="K38" s="35"/>
      <c r="L38" s="3">
        <f t="shared" si="4"/>
        <v>-1156.9599999999991</v>
      </c>
      <c r="M38" s="12">
        <f t="shared" si="5"/>
        <v>0.98216766397107025</v>
      </c>
      <c r="N38" s="35"/>
    </row>
    <row r="39" spans="1:14" ht="63.75" x14ac:dyDescent="0.2">
      <c r="A39" s="17">
        <v>11</v>
      </c>
      <c r="B39" s="17">
        <v>1</v>
      </c>
      <c r="C39" s="18" t="s">
        <v>40</v>
      </c>
      <c r="D39" s="6">
        <v>16268.31</v>
      </c>
      <c r="E39" s="6">
        <v>18873.54</v>
      </c>
      <c r="F39" s="6">
        <v>17876.43</v>
      </c>
      <c r="G39" s="4">
        <f t="shared" si="0"/>
        <v>2605.2300000000014</v>
      </c>
      <c r="H39" s="11">
        <f t="shared" si="1"/>
        <v>1.1601414037475313</v>
      </c>
      <c r="I39" s="4">
        <f t="shared" si="2"/>
        <v>1608.1200000000008</v>
      </c>
      <c r="J39" s="11">
        <f t="shared" si="3"/>
        <v>1.0988498498000101</v>
      </c>
      <c r="K39" s="9" t="s">
        <v>67</v>
      </c>
      <c r="L39" s="4">
        <f t="shared" si="4"/>
        <v>-997.11000000000058</v>
      </c>
      <c r="M39" s="26">
        <f t="shared" si="5"/>
        <v>0.94716889359388856</v>
      </c>
      <c r="N39" s="42"/>
    </row>
    <row r="40" spans="1:14" x14ac:dyDescent="0.2">
      <c r="A40" s="17">
        <v>11</v>
      </c>
      <c r="B40" s="17">
        <v>2</v>
      </c>
      <c r="C40" s="18" t="s">
        <v>41</v>
      </c>
      <c r="D40" s="6">
        <v>48316.54</v>
      </c>
      <c r="E40" s="6">
        <v>42708.959999999999</v>
      </c>
      <c r="F40" s="6">
        <v>42550.11</v>
      </c>
      <c r="G40" s="4">
        <f t="shared" si="0"/>
        <v>-5607.5800000000017</v>
      </c>
      <c r="H40" s="11">
        <f t="shared" si="1"/>
        <v>0.88394077887199696</v>
      </c>
      <c r="I40" s="4">
        <f t="shared" si="2"/>
        <v>-5766.43</v>
      </c>
      <c r="J40" s="11">
        <f t="shared" si="3"/>
        <v>0.88065308484423765</v>
      </c>
      <c r="K40" s="9"/>
      <c r="L40" s="4">
        <f t="shared" si="4"/>
        <v>-158.84999999999854</v>
      </c>
      <c r="M40" s="11">
        <f t="shared" si="5"/>
        <v>0.99628063994065885</v>
      </c>
      <c r="N40" s="9"/>
    </row>
    <row r="41" spans="1:14" ht="25.5" x14ac:dyDescent="0.2">
      <c r="A41" s="17">
        <v>11</v>
      </c>
      <c r="B41" s="17">
        <v>5</v>
      </c>
      <c r="C41" s="18" t="s">
        <v>42</v>
      </c>
      <c r="D41" s="6">
        <v>3004.97</v>
      </c>
      <c r="E41" s="6">
        <v>3297.39</v>
      </c>
      <c r="F41" s="6">
        <v>3296.39</v>
      </c>
      <c r="G41" s="4">
        <f t="shared" si="0"/>
        <v>292.42000000000007</v>
      </c>
      <c r="H41" s="11">
        <f t="shared" si="1"/>
        <v>1.0973121195885482</v>
      </c>
      <c r="I41" s="4">
        <f t="shared" si="2"/>
        <v>291.42000000000007</v>
      </c>
      <c r="J41" s="11">
        <f t="shared" si="3"/>
        <v>1.0969793375641022</v>
      </c>
      <c r="K41" s="7" t="s">
        <v>59</v>
      </c>
      <c r="L41" s="4">
        <f t="shared" si="4"/>
        <v>-1</v>
      </c>
      <c r="M41" s="11">
        <f t="shared" si="5"/>
        <v>0.99969672983784141</v>
      </c>
      <c r="N41" s="40"/>
    </row>
    <row r="42" spans="1:14" s="5" customFormat="1" x14ac:dyDescent="0.2">
      <c r="A42" s="25"/>
      <c r="B42" s="25"/>
      <c r="C42" s="2" t="s">
        <v>43</v>
      </c>
      <c r="D42" s="3">
        <f>D5+D13+D15+D19+D23+D25+D31+D34+D38</f>
        <v>2078739.6500000001</v>
      </c>
      <c r="E42" s="3">
        <f t="shared" ref="E42:I42" si="14">E5+E13+E15+E19+E23+E25+E31+E34+E38</f>
        <v>2598242.0100000002</v>
      </c>
      <c r="F42" s="3">
        <f t="shared" si="14"/>
        <v>2484060.5499999998</v>
      </c>
      <c r="G42" s="3">
        <f t="shared" si="0"/>
        <v>519502.3600000001</v>
      </c>
      <c r="H42" s="12">
        <f t="shared" si="1"/>
        <v>1.2499121811622731</v>
      </c>
      <c r="I42" s="3">
        <f t="shared" si="14"/>
        <v>405320.89999999985</v>
      </c>
      <c r="J42" s="12">
        <f t="shared" si="3"/>
        <v>1.1949839654042294</v>
      </c>
      <c r="K42" s="3"/>
      <c r="L42" s="3">
        <f>F42-E42</f>
        <v>-114181.46000000043</v>
      </c>
      <c r="M42" s="12">
        <f t="shared" si="5"/>
        <v>0.95605433998813671</v>
      </c>
      <c r="N42" s="3"/>
    </row>
    <row r="44" spans="1:14" x14ac:dyDescent="0.2">
      <c r="D44" s="21"/>
      <c r="G44" s="21"/>
      <c r="H44" s="10"/>
      <c r="I44" s="10"/>
      <c r="J44" s="10"/>
      <c r="K44" s="10"/>
      <c r="L44" s="21"/>
      <c r="M44" s="10"/>
    </row>
    <row r="45" spans="1:14" x14ac:dyDescent="0.2">
      <c r="G45" s="22"/>
      <c r="H45" s="22"/>
      <c r="I45" s="22"/>
      <c r="J45" s="22"/>
      <c r="K45" s="36"/>
      <c r="L45" s="22"/>
      <c r="M45" s="22"/>
    </row>
  </sheetData>
  <autoFilter ref="A4:O42"/>
  <mergeCells count="12">
    <mergeCell ref="A3:A4"/>
    <mergeCell ref="B3:B4"/>
    <mergeCell ref="C1:N1"/>
    <mergeCell ref="L3:M3"/>
    <mergeCell ref="C3:C4"/>
    <mergeCell ref="F3:F4"/>
    <mergeCell ref="D3:D4"/>
    <mergeCell ref="E3:E4"/>
    <mergeCell ref="G3:H3"/>
    <mergeCell ref="N3:N4"/>
    <mergeCell ref="I3:J3"/>
    <mergeCell ref="K3:K4"/>
  </mergeCells>
  <pageMargins left="0.15748031496062992" right="0.15748031496062992" top="0.23622047244094491" bottom="0.55118110236220474" header="0.31496062992125984" footer="0.15748031496062992"/>
  <pageSetup paperSize="9" scale="47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Рудакова</dc:creator>
  <cp:lastModifiedBy>Марина Противень</cp:lastModifiedBy>
  <cp:lastPrinted>2023-06-27T06:35:45Z</cp:lastPrinted>
  <dcterms:created xsi:type="dcterms:W3CDTF">2017-10-26T07:18:39Z</dcterms:created>
  <dcterms:modified xsi:type="dcterms:W3CDTF">2023-06-27T06:44:51Z</dcterms:modified>
</cp:coreProperties>
</file>