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ЙТ ГОРОДСКОГО ОКРУГА\2 0 2 3\июнь 2023\Письмо от 27.06.2023г\"/>
    </mc:Choice>
  </mc:AlternateContent>
  <bookViews>
    <workbookView xWindow="0" yWindow="0" windowWidth="24000" windowHeight="8745"/>
  </bookViews>
  <sheets>
    <sheet name="ДОХОДЫ" sheetId="2" r:id="rId1"/>
  </sheets>
  <definedNames>
    <definedName name="_xlnm._FilterDatabase" localSheetId="0" hidden="1">ДОХОДЫ!$A$6:$S$6</definedName>
    <definedName name="Z_003E8F59_5F13_4935_90FD_6DB9195394DB_.wvu.PrintTitles" localSheetId="0" hidden="1">ДОХОДЫ!#REF!</definedName>
    <definedName name="Z_551D3239_9A12_40C1_B446_8EE00A95DB83_.wvu.PrintTitles" localSheetId="0" hidden="1">ДОХОДЫ!#REF!</definedName>
    <definedName name="Z_D6796523_539D_49C6_87C2_FCE694A34813_.wvu.PrintTitles" localSheetId="0" hidden="1">ДОХОДЫ!#REF!</definedName>
    <definedName name="_xlnm.Print_Titles" localSheetId="0">ДОХОДЫ!$4:$6</definedName>
    <definedName name="_xlnm.Print_Area" localSheetId="0">ДОХОДЫ!$A$1:$O$49</definedName>
  </definedNames>
  <calcPr calcId="162913"/>
</workbook>
</file>

<file path=xl/calcChain.xml><?xml version="1.0" encoding="utf-8"?>
<calcChain xmlns="http://schemas.openxmlformats.org/spreadsheetml/2006/main">
  <c r="L135" i="2" l="1"/>
  <c r="J135" i="2"/>
  <c r="H135" i="2"/>
  <c r="F135" i="2"/>
  <c r="D135" i="2"/>
  <c r="C135" i="2"/>
  <c r="E143" i="2" l="1"/>
  <c r="G143" i="2" s="1"/>
  <c r="E142" i="2"/>
  <c r="G142" i="2" s="1"/>
  <c r="E141" i="2"/>
  <c r="G141" i="2" s="1"/>
  <c r="I141" i="2" s="1"/>
  <c r="K141" i="2" s="1"/>
  <c r="E140" i="2"/>
  <c r="G140" i="2" s="1"/>
  <c r="I140" i="2" s="1"/>
  <c r="K140" i="2" s="1"/>
  <c r="E138" i="2"/>
  <c r="G131" i="2"/>
  <c r="I131" i="2" s="1"/>
  <c r="K131" i="2" s="1"/>
  <c r="M131" i="2" s="1"/>
  <c r="G128" i="2"/>
  <c r="I128" i="2" s="1"/>
  <c r="K128" i="2" s="1"/>
  <c r="M128" i="2" s="1"/>
  <c r="E134" i="2"/>
  <c r="G134" i="2" s="1"/>
  <c r="I134" i="2" s="1"/>
  <c r="K134" i="2" s="1"/>
  <c r="M134" i="2" s="1"/>
  <c r="E133" i="2"/>
  <c r="G133" i="2" s="1"/>
  <c r="I133" i="2" s="1"/>
  <c r="K133" i="2" s="1"/>
  <c r="M133" i="2" s="1"/>
  <c r="E132" i="2"/>
  <c r="G132" i="2" s="1"/>
  <c r="I132" i="2" s="1"/>
  <c r="K132" i="2" s="1"/>
  <c r="M132" i="2" s="1"/>
  <c r="E131" i="2"/>
  <c r="E130" i="2"/>
  <c r="G130" i="2" s="1"/>
  <c r="I130" i="2" s="1"/>
  <c r="K130" i="2" s="1"/>
  <c r="M130" i="2" s="1"/>
  <c r="E129" i="2"/>
  <c r="G129" i="2" s="1"/>
  <c r="I129" i="2" s="1"/>
  <c r="K129" i="2" s="1"/>
  <c r="M129" i="2" s="1"/>
  <c r="E128" i="2"/>
  <c r="E127" i="2"/>
  <c r="G127" i="2" s="1"/>
  <c r="I127" i="2" s="1"/>
  <c r="K127" i="2" s="1"/>
  <c r="M127" i="2" s="1"/>
  <c r="J121" i="2"/>
  <c r="H121" i="2"/>
  <c r="F121" i="2"/>
  <c r="D121" i="2"/>
  <c r="C121" i="2"/>
  <c r="E122" i="2"/>
  <c r="G122" i="2" s="1"/>
  <c r="G121" i="2" s="1"/>
  <c r="E59" i="2"/>
  <c r="J56" i="2"/>
  <c r="H56" i="2"/>
  <c r="F56" i="2"/>
  <c r="E56" i="2"/>
  <c r="D56" i="2"/>
  <c r="C56" i="2"/>
  <c r="E57" i="2"/>
  <c r="G57" i="2" s="1"/>
  <c r="I57" i="2" s="1"/>
  <c r="K57" i="2" s="1"/>
  <c r="K56" i="2" s="1"/>
  <c r="G41" i="2"/>
  <c r="I41" i="2" s="1"/>
  <c r="E41" i="2"/>
  <c r="E40" i="2"/>
  <c r="E39" i="2" s="1"/>
  <c r="H39" i="2"/>
  <c r="F39" i="2"/>
  <c r="D39" i="2"/>
  <c r="C39" i="2"/>
  <c r="E121" i="2" l="1"/>
  <c r="G40" i="2"/>
  <c r="I40" i="2" s="1"/>
  <c r="G39" i="2"/>
  <c r="I39" i="2"/>
  <c r="I122" i="2"/>
  <c r="G56" i="2"/>
  <c r="I56" i="2"/>
  <c r="L137" i="2"/>
  <c r="L121" i="2"/>
  <c r="J124" i="2"/>
  <c r="I121" i="2" l="1"/>
  <c r="K122" i="2"/>
  <c r="K121" i="2" s="1"/>
  <c r="H124" i="2"/>
  <c r="J137" i="2" l="1"/>
  <c r="H137" i="2"/>
  <c r="F137" i="2"/>
  <c r="D137" i="2"/>
  <c r="C137" i="2"/>
  <c r="L28" i="2"/>
  <c r="M140" i="2"/>
  <c r="N140" i="2" s="1"/>
  <c r="O140" i="2" s="1"/>
  <c r="L124" i="2"/>
  <c r="N134" i="2"/>
  <c r="O134" i="2" s="1"/>
  <c r="N128" i="2"/>
  <c r="O128" i="2" s="1"/>
  <c r="M122" i="2"/>
  <c r="M57" i="2"/>
  <c r="N57" i="2" s="1"/>
  <c r="O57" i="2" s="1"/>
  <c r="L56" i="2"/>
  <c r="M56" i="2" s="1"/>
  <c r="N56" i="2" s="1"/>
  <c r="O56" i="2" s="1"/>
  <c r="L54" i="2"/>
  <c r="L39" i="2"/>
  <c r="N130" i="2"/>
  <c r="O130" i="2" s="1"/>
  <c r="K41" i="2"/>
  <c r="M41" i="2" s="1"/>
  <c r="N41" i="2" s="1"/>
  <c r="O41" i="2" s="1"/>
  <c r="K40" i="2"/>
  <c r="J39" i="2"/>
  <c r="N133" i="2"/>
  <c r="O133" i="2" s="1"/>
  <c r="N127" i="2"/>
  <c r="O127" i="2" s="1"/>
  <c r="M141" i="2"/>
  <c r="N141" i="2" s="1"/>
  <c r="O141" i="2" s="1"/>
  <c r="G138" i="2"/>
  <c r="N129" i="2"/>
  <c r="O129" i="2" s="1"/>
  <c r="F124" i="2"/>
  <c r="G59" i="2"/>
  <c r="E139" i="2"/>
  <c r="I59" i="2" l="1"/>
  <c r="I58" i="2" s="1"/>
  <c r="G139" i="2"/>
  <c r="I139" i="2" s="1"/>
  <c r="K139" i="2" s="1"/>
  <c r="M139" i="2" s="1"/>
  <c r="N139" i="2" s="1"/>
  <c r="O139" i="2" s="1"/>
  <c r="I138" i="2"/>
  <c r="K39" i="2"/>
  <c r="M121" i="2"/>
  <c r="N121" i="2" s="1"/>
  <c r="O121" i="2" s="1"/>
  <c r="N122" i="2"/>
  <c r="O122" i="2" s="1"/>
  <c r="M40" i="2"/>
  <c r="N40" i="2" s="1"/>
  <c r="O40" i="2" s="1"/>
  <c r="M39" i="2"/>
  <c r="N39" i="2" s="1"/>
  <c r="O39" i="2" s="1"/>
  <c r="E42" i="2"/>
  <c r="G42" i="2" s="1"/>
  <c r="I42" i="2" s="1"/>
  <c r="K42" i="2" s="1"/>
  <c r="M42" i="2" s="1"/>
  <c r="N42" i="2" s="1"/>
  <c r="O42" i="2" s="1"/>
  <c r="I143" i="2"/>
  <c r="K143" i="2" s="1"/>
  <c r="M143" i="2" s="1"/>
  <c r="N143" i="2" s="1"/>
  <c r="O143" i="2" s="1"/>
  <c r="E137" i="2"/>
  <c r="E136" i="2"/>
  <c r="N131" i="2"/>
  <c r="O131" i="2" s="1"/>
  <c r="E126" i="2"/>
  <c r="E125" i="2"/>
  <c r="E119" i="2"/>
  <c r="G119" i="2" s="1"/>
  <c r="I119" i="2" s="1"/>
  <c r="K119" i="2" s="1"/>
  <c r="M119" i="2" s="1"/>
  <c r="N119" i="2" s="1"/>
  <c r="O119" i="2" s="1"/>
  <c r="E118" i="2"/>
  <c r="G118" i="2" s="1"/>
  <c r="I118" i="2" s="1"/>
  <c r="E115" i="2"/>
  <c r="G115" i="2" s="1"/>
  <c r="I115" i="2" s="1"/>
  <c r="K115" i="2" s="1"/>
  <c r="M115" i="2" s="1"/>
  <c r="N115" i="2" s="1"/>
  <c r="O115" i="2" s="1"/>
  <c r="E113" i="2"/>
  <c r="G113" i="2" s="1"/>
  <c r="I113" i="2" s="1"/>
  <c r="K113" i="2" s="1"/>
  <c r="M113" i="2" s="1"/>
  <c r="N113" i="2" s="1"/>
  <c r="O113" i="2" s="1"/>
  <c r="E111" i="2"/>
  <c r="G111" i="2" s="1"/>
  <c r="I111" i="2" s="1"/>
  <c r="K111" i="2" s="1"/>
  <c r="M111" i="2" s="1"/>
  <c r="N111" i="2" s="1"/>
  <c r="O111" i="2" s="1"/>
  <c r="E109" i="2"/>
  <c r="G109" i="2" s="1"/>
  <c r="I109" i="2" s="1"/>
  <c r="K109" i="2" s="1"/>
  <c r="M109" i="2" s="1"/>
  <c r="N109" i="2" s="1"/>
  <c r="O109" i="2" s="1"/>
  <c r="E107" i="2"/>
  <c r="E105" i="2"/>
  <c r="E103" i="2"/>
  <c r="E101" i="2"/>
  <c r="G101" i="2" s="1"/>
  <c r="I101" i="2" s="1"/>
  <c r="K101" i="2" s="1"/>
  <c r="M101" i="2" s="1"/>
  <c r="E99" i="2"/>
  <c r="G99" i="2" s="1"/>
  <c r="I99" i="2" s="1"/>
  <c r="K99" i="2" s="1"/>
  <c r="M99" i="2" s="1"/>
  <c r="N99" i="2" s="1"/>
  <c r="O99" i="2" s="1"/>
  <c r="E97" i="2"/>
  <c r="G97" i="2" s="1"/>
  <c r="I97" i="2" s="1"/>
  <c r="K97" i="2" s="1"/>
  <c r="M97" i="2" s="1"/>
  <c r="N97" i="2" s="1"/>
  <c r="O97" i="2" s="1"/>
  <c r="E95" i="2"/>
  <c r="G95" i="2" s="1"/>
  <c r="I95" i="2" s="1"/>
  <c r="K95" i="2" s="1"/>
  <c r="M95" i="2" s="1"/>
  <c r="N95" i="2" s="1"/>
  <c r="O95" i="2" s="1"/>
  <c r="E94" i="2"/>
  <c r="G94" i="2" s="1"/>
  <c r="I94" i="2" s="1"/>
  <c r="K94" i="2" s="1"/>
  <c r="M94" i="2" s="1"/>
  <c r="N94" i="2" s="1"/>
  <c r="O94" i="2" s="1"/>
  <c r="E93" i="2"/>
  <c r="G93" i="2" s="1"/>
  <c r="I93" i="2" s="1"/>
  <c r="K93" i="2" s="1"/>
  <c r="M93" i="2" s="1"/>
  <c r="N93" i="2" s="1"/>
  <c r="O93" i="2" s="1"/>
  <c r="E92" i="2"/>
  <c r="G92" i="2" s="1"/>
  <c r="I92" i="2" s="1"/>
  <c r="K92" i="2" s="1"/>
  <c r="M92" i="2" s="1"/>
  <c r="N92" i="2" s="1"/>
  <c r="O92" i="2" s="1"/>
  <c r="E91" i="2"/>
  <c r="G91" i="2" s="1"/>
  <c r="I91" i="2" s="1"/>
  <c r="K91" i="2" s="1"/>
  <c r="M91" i="2" s="1"/>
  <c r="N91" i="2" s="1"/>
  <c r="O91" i="2" s="1"/>
  <c r="E90" i="2"/>
  <c r="G90" i="2" s="1"/>
  <c r="I90" i="2" s="1"/>
  <c r="K90" i="2" s="1"/>
  <c r="M90" i="2" s="1"/>
  <c r="N90" i="2" s="1"/>
  <c r="O90" i="2" s="1"/>
  <c r="E89" i="2"/>
  <c r="G89" i="2" s="1"/>
  <c r="I89" i="2" s="1"/>
  <c r="K89" i="2" s="1"/>
  <c r="M89" i="2" s="1"/>
  <c r="N89" i="2" s="1"/>
  <c r="O89" i="2" s="1"/>
  <c r="E88" i="2"/>
  <c r="G88" i="2" s="1"/>
  <c r="I88" i="2" s="1"/>
  <c r="K88" i="2" s="1"/>
  <c r="M88" i="2" s="1"/>
  <c r="N88" i="2" s="1"/>
  <c r="O88" i="2" s="1"/>
  <c r="E87" i="2"/>
  <c r="G87" i="2" s="1"/>
  <c r="I87" i="2" s="1"/>
  <c r="K87" i="2" s="1"/>
  <c r="M87" i="2" s="1"/>
  <c r="N87" i="2" s="1"/>
  <c r="O87" i="2" s="1"/>
  <c r="E86" i="2"/>
  <c r="G86" i="2" s="1"/>
  <c r="I86" i="2" s="1"/>
  <c r="K86" i="2" s="1"/>
  <c r="M86" i="2" s="1"/>
  <c r="N86" i="2" s="1"/>
  <c r="O86" i="2" s="1"/>
  <c r="E85" i="2"/>
  <c r="G85" i="2" s="1"/>
  <c r="I85" i="2" s="1"/>
  <c r="K85" i="2" s="1"/>
  <c r="M85" i="2" s="1"/>
  <c r="N85" i="2" s="1"/>
  <c r="O85" i="2" s="1"/>
  <c r="E84" i="2"/>
  <c r="G84" i="2" s="1"/>
  <c r="I84" i="2" s="1"/>
  <c r="K84" i="2" s="1"/>
  <c r="M84" i="2" s="1"/>
  <c r="N84" i="2" s="1"/>
  <c r="O84" i="2" s="1"/>
  <c r="E83" i="2"/>
  <c r="G83" i="2" s="1"/>
  <c r="I83" i="2" s="1"/>
  <c r="K83" i="2" s="1"/>
  <c r="M83" i="2" s="1"/>
  <c r="N83" i="2" s="1"/>
  <c r="O83" i="2" s="1"/>
  <c r="E82" i="2"/>
  <c r="G82" i="2" s="1"/>
  <c r="I82" i="2" s="1"/>
  <c r="K82" i="2" s="1"/>
  <c r="M82" i="2" s="1"/>
  <c r="N82" i="2" s="1"/>
  <c r="O82" i="2" s="1"/>
  <c r="E81" i="2"/>
  <c r="G81" i="2" s="1"/>
  <c r="I81" i="2" s="1"/>
  <c r="K81" i="2" s="1"/>
  <c r="M81" i="2" s="1"/>
  <c r="N81" i="2" s="1"/>
  <c r="O81" i="2" s="1"/>
  <c r="E80" i="2"/>
  <c r="G80" i="2" s="1"/>
  <c r="I80" i="2" s="1"/>
  <c r="K80" i="2" s="1"/>
  <c r="M80" i="2" s="1"/>
  <c r="N80" i="2" s="1"/>
  <c r="O80" i="2" s="1"/>
  <c r="E79" i="2"/>
  <c r="G79" i="2" s="1"/>
  <c r="I79" i="2" s="1"/>
  <c r="K79" i="2" s="1"/>
  <c r="M79" i="2" s="1"/>
  <c r="N79" i="2" s="1"/>
  <c r="O79" i="2" s="1"/>
  <c r="E78" i="2"/>
  <c r="G78" i="2" s="1"/>
  <c r="I78" i="2" s="1"/>
  <c r="K78" i="2" s="1"/>
  <c r="M78" i="2" s="1"/>
  <c r="N78" i="2" s="1"/>
  <c r="O78" i="2" s="1"/>
  <c r="E77" i="2"/>
  <c r="G77" i="2" s="1"/>
  <c r="I77" i="2" s="1"/>
  <c r="K77" i="2" s="1"/>
  <c r="M77" i="2" s="1"/>
  <c r="N77" i="2" s="1"/>
  <c r="O77" i="2" s="1"/>
  <c r="E76" i="2"/>
  <c r="G76" i="2" s="1"/>
  <c r="E75" i="2"/>
  <c r="G75" i="2" s="1"/>
  <c r="I75" i="2" s="1"/>
  <c r="K75" i="2" s="1"/>
  <c r="M75" i="2" s="1"/>
  <c r="N75" i="2" s="1"/>
  <c r="O75" i="2" s="1"/>
  <c r="E71" i="2"/>
  <c r="G71" i="2" s="1"/>
  <c r="I71" i="2" s="1"/>
  <c r="K71" i="2" s="1"/>
  <c r="M71" i="2" s="1"/>
  <c r="N71" i="2" s="1"/>
  <c r="O71" i="2" s="1"/>
  <c r="E70" i="2"/>
  <c r="G70" i="2" s="1"/>
  <c r="I70" i="2" s="1"/>
  <c r="K70" i="2" s="1"/>
  <c r="M70" i="2" s="1"/>
  <c r="N70" i="2" s="1"/>
  <c r="O70" i="2" s="1"/>
  <c r="E69" i="2"/>
  <c r="G69" i="2" s="1"/>
  <c r="I69" i="2" s="1"/>
  <c r="K69" i="2" s="1"/>
  <c r="M69" i="2" s="1"/>
  <c r="N69" i="2" s="1"/>
  <c r="O69" i="2" s="1"/>
  <c r="E68" i="2"/>
  <c r="G68" i="2" s="1"/>
  <c r="I68" i="2" s="1"/>
  <c r="K68" i="2" s="1"/>
  <c r="M68" i="2" s="1"/>
  <c r="N68" i="2" s="1"/>
  <c r="O68" i="2" s="1"/>
  <c r="E67" i="2"/>
  <c r="G67" i="2" s="1"/>
  <c r="I67" i="2" s="1"/>
  <c r="K67" i="2" s="1"/>
  <c r="M67" i="2" s="1"/>
  <c r="N67" i="2" s="1"/>
  <c r="O67" i="2" s="1"/>
  <c r="E66" i="2"/>
  <c r="G66" i="2" s="1"/>
  <c r="E63" i="2"/>
  <c r="G63" i="2" s="1"/>
  <c r="I63" i="2" s="1"/>
  <c r="K63" i="2" s="1"/>
  <c r="M63" i="2" s="1"/>
  <c r="N63" i="2" s="1"/>
  <c r="O63" i="2" s="1"/>
  <c r="E61" i="2"/>
  <c r="E55" i="2"/>
  <c r="G55" i="2" s="1"/>
  <c r="I55" i="2" s="1"/>
  <c r="K55" i="2" s="1"/>
  <c r="M55" i="2" s="1"/>
  <c r="N55" i="2" s="1"/>
  <c r="O55" i="2" s="1"/>
  <c r="E53" i="2"/>
  <c r="E50" i="2"/>
  <c r="G50" i="2" s="1"/>
  <c r="I50" i="2" s="1"/>
  <c r="K50" i="2" s="1"/>
  <c r="M50" i="2" s="1"/>
  <c r="N50" i="2" s="1"/>
  <c r="O50" i="2" s="1"/>
  <c r="E45" i="2"/>
  <c r="G45" i="2" s="1"/>
  <c r="I45" i="2" s="1"/>
  <c r="K45" i="2" s="1"/>
  <c r="M45" i="2" s="1"/>
  <c r="N45" i="2" s="1"/>
  <c r="O45" i="2" s="1"/>
  <c r="E44" i="2"/>
  <c r="G44" i="2" s="1"/>
  <c r="I44" i="2" s="1"/>
  <c r="K44" i="2" s="1"/>
  <c r="M44" i="2" s="1"/>
  <c r="N44" i="2" s="1"/>
  <c r="O44" i="2" s="1"/>
  <c r="E38" i="2"/>
  <c r="G38" i="2" s="1"/>
  <c r="I38" i="2" s="1"/>
  <c r="K38" i="2" s="1"/>
  <c r="M38" i="2" s="1"/>
  <c r="N38" i="2" s="1"/>
  <c r="O38" i="2" s="1"/>
  <c r="E37" i="2"/>
  <c r="G37" i="2" s="1"/>
  <c r="I37" i="2" s="1"/>
  <c r="K37" i="2" s="1"/>
  <c r="M37" i="2" s="1"/>
  <c r="N37" i="2" s="1"/>
  <c r="O37" i="2" s="1"/>
  <c r="E36" i="2"/>
  <c r="G36" i="2" s="1"/>
  <c r="I36" i="2" s="1"/>
  <c r="K36" i="2" s="1"/>
  <c r="M36" i="2" s="1"/>
  <c r="N36" i="2" s="1"/>
  <c r="O36" i="2" s="1"/>
  <c r="E35" i="2"/>
  <c r="G35" i="2" s="1"/>
  <c r="I35" i="2" s="1"/>
  <c r="K35" i="2" s="1"/>
  <c r="M35" i="2" s="1"/>
  <c r="N35" i="2" s="1"/>
  <c r="O35" i="2" s="1"/>
  <c r="E34" i="2"/>
  <c r="G34" i="2" s="1"/>
  <c r="I34" i="2" s="1"/>
  <c r="K34" i="2" s="1"/>
  <c r="M34" i="2" s="1"/>
  <c r="N34" i="2" s="1"/>
  <c r="O34" i="2" s="1"/>
  <c r="E33" i="2"/>
  <c r="G33" i="2" s="1"/>
  <c r="I33" i="2" s="1"/>
  <c r="K33" i="2" s="1"/>
  <c r="M33" i="2" s="1"/>
  <c r="N33" i="2" s="1"/>
  <c r="O33" i="2" s="1"/>
  <c r="E32" i="2"/>
  <c r="G32" i="2" s="1"/>
  <c r="I32" i="2" s="1"/>
  <c r="K32" i="2" s="1"/>
  <c r="M32" i="2" s="1"/>
  <c r="N32" i="2" s="1"/>
  <c r="O32" i="2" s="1"/>
  <c r="E31" i="2"/>
  <c r="G31" i="2" s="1"/>
  <c r="I31" i="2" s="1"/>
  <c r="K31" i="2" s="1"/>
  <c r="M31" i="2" s="1"/>
  <c r="N31" i="2" s="1"/>
  <c r="O31" i="2" s="1"/>
  <c r="E30" i="2"/>
  <c r="G30" i="2" s="1"/>
  <c r="I30" i="2" s="1"/>
  <c r="K30" i="2" s="1"/>
  <c r="M30" i="2" s="1"/>
  <c r="N30" i="2" s="1"/>
  <c r="O30" i="2" s="1"/>
  <c r="E29" i="2"/>
  <c r="G29" i="2" s="1"/>
  <c r="I29" i="2" s="1"/>
  <c r="K29" i="2" s="1"/>
  <c r="E27" i="2"/>
  <c r="G27" i="2" s="1"/>
  <c r="I27" i="2" s="1"/>
  <c r="K27" i="2" s="1"/>
  <c r="M27" i="2" s="1"/>
  <c r="N27" i="2" s="1"/>
  <c r="O27" i="2" s="1"/>
  <c r="E25" i="2"/>
  <c r="G25" i="2" s="1"/>
  <c r="I25" i="2" s="1"/>
  <c r="K25" i="2" s="1"/>
  <c r="M25" i="2" s="1"/>
  <c r="N25" i="2" s="1"/>
  <c r="O25" i="2" s="1"/>
  <c r="E24" i="2"/>
  <c r="G24" i="2" s="1"/>
  <c r="I24" i="2" s="1"/>
  <c r="K24" i="2" s="1"/>
  <c r="E22" i="2"/>
  <c r="G22" i="2" s="1"/>
  <c r="I22" i="2" s="1"/>
  <c r="K22" i="2" s="1"/>
  <c r="M22" i="2" s="1"/>
  <c r="N22" i="2" s="1"/>
  <c r="O22" i="2" s="1"/>
  <c r="E21" i="2"/>
  <c r="G21" i="2" s="1"/>
  <c r="I21" i="2" s="1"/>
  <c r="K21" i="2" s="1"/>
  <c r="M21" i="2" s="1"/>
  <c r="N21" i="2" s="1"/>
  <c r="O21" i="2" s="1"/>
  <c r="E19" i="2"/>
  <c r="G19" i="2" s="1"/>
  <c r="I19" i="2" s="1"/>
  <c r="K19" i="2" s="1"/>
  <c r="M19" i="2" s="1"/>
  <c r="N19" i="2" s="1"/>
  <c r="O19" i="2" s="1"/>
  <c r="E18" i="2"/>
  <c r="G18" i="2" s="1"/>
  <c r="I18" i="2" s="1"/>
  <c r="K18" i="2" s="1"/>
  <c r="M18" i="2" s="1"/>
  <c r="N18" i="2" s="1"/>
  <c r="O18" i="2" s="1"/>
  <c r="E16" i="2"/>
  <c r="G16" i="2" s="1"/>
  <c r="I16" i="2" s="1"/>
  <c r="K16" i="2" s="1"/>
  <c r="M16" i="2" s="1"/>
  <c r="N16" i="2" s="1"/>
  <c r="O16" i="2" s="1"/>
  <c r="E15" i="2"/>
  <c r="G15" i="2" s="1"/>
  <c r="I15" i="2" s="1"/>
  <c r="K15" i="2" s="1"/>
  <c r="M15" i="2" s="1"/>
  <c r="N15" i="2" s="1"/>
  <c r="O15" i="2" s="1"/>
  <c r="E14" i="2"/>
  <c r="G14" i="2" s="1"/>
  <c r="I14" i="2" s="1"/>
  <c r="K14" i="2" s="1"/>
  <c r="M14" i="2" s="1"/>
  <c r="N14" i="2" s="1"/>
  <c r="O14" i="2" s="1"/>
  <c r="E13" i="2"/>
  <c r="G13" i="2" s="1"/>
  <c r="I13" i="2" s="1"/>
  <c r="K13" i="2" s="1"/>
  <c r="M13" i="2" s="1"/>
  <c r="N13" i="2" s="1"/>
  <c r="O13" i="2" s="1"/>
  <c r="E11" i="2"/>
  <c r="G11" i="2" s="1"/>
  <c r="I11" i="2" s="1"/>
  <c r="K11" i="2" s="1"/>
  <c r="M11" i="2" s="1"/>
  <c r="N11" i="2" s="1"/>
  <c r="O11" i="2" s="1"/>
  <c r="E9" i="2"/>
  <c r="G9" i="2" s="1"/>
  <c r="I9" i="2" s="1"/>
  <c r="K9" i="2" s="1"/>
  <c r="M9" i="2" s="1"/>
  <c r="N9" i="2" s="1"/>
  <c r="O9" i="2" s="1"/>
  <c r="L65" i="2"/>
  <c r="L64" i="2" s="1"/>
  <c r="J65" i="2"/>
  <c r="H65" i="2"/>
  <c r="H64" i="2" s="1"/>
  <c r="F65" i="2"/>
  <c r="F64" i="2" s="1"/>
  <c r="D65" i="2"/>
  <c r="D64" i="2" s="1"/>
  <c r="L62" i="2"/>
  <c r="K62" i="2"/>
  <c r="J62" i="2"/>
  <c r="I62" i="2"/>
  <c r="H62" i="2"/>
  <c r="G62" i="2"/>
  <c r="F62" i="2"/>
  <c r="E62" i="2"/>
  <c r="D62" i="2"/>
  <c r="L60" i="2"/>
  <c r="J60" i="2"/>
  <c r="H60" i="2"/>
  <c r="F60" i="2"/>
  <c r="D60" i="2"/>
  <c r="L58" i="2"/>
  <c r="J58" i="2"/>
  <c r="H58" i="2"/>
  <c r="G58" i="2"/>
  <c r="F58" i="2"/>
  <c r="E58" i="2"/>
  <c r="D58" i="2"/>
  <c r="M54" i="2"/>
  <c r="N54" i="2" s="1"/>
  <c r="J54" i="2"/>
  <c r="H54" i="2"/>
  <c r="F54" i="2"/>
  <c r="D54" i="2"/>
  <c r="L52" i="2"/>
  <c r="J52" i="2"/>
  <c r="H52" i="2"/>
  <c r="F52" i="2"/>
  <c r="D52" i="2"/>
  <c r="M49" i="2"/>
  <c r="N49" i="2" s="1"/>
  <c r="L49" i="2"/>
  <c r="K49" i="2"/>
  <c r="K48" i="2" s="1"/>
  <c r="J49" i="2"/>
  <c r="J48" i="2" s="1"/>
  <c r="I49" i="2"/>
  <c r="H49" i="2"/>
  <c r="G49" i="2"/>
  <c r="G48" i="2" s="1"/>
  <c r="F49" i="2"/>
  <c r="F48" i="2" s="1"/>
  <c r="E49" i="2"/>
  <c r="D49" i="2"/>
  <c r="M48" i="2"/>
  <c r="N48" i="2" s="1"/>
  <c r="L48" i="2"/>
  <c r="I48" i="2"/>
  <c r="H48" i="2"/>
  <c r="E48" i="2"/>
  <c r="D48" i="2"/>
  <c r="L74" i="2"/>
  <c r="L73" i="2" s="1"/>
  <c r="J74" i="2"/>
  <c r="H74" i="2"/>
  <c r="H73" i="2" s="1"/>
  <c r="F74" i="2"/>
  <c r="F73" i="2" s="1"/>
  <c r="D74" i="2"/>
  <c r="D73" i="2" s="1"/>
  <c r="M96" i="2"/>
  <c r="N96" i="2" s="1"/>
  <c r="L96" i="2"/>
  <c r="K96" i="2"/>
  <c r="J96" i="2"/>
  <c r="I96" i="2"/>
  <c r="H96" i="2"/>
  <c r="G96" i="2"/>
  <c r="F96" i="2"/>
  <c r="E96" i="2"/>
  <c r="D96" i="2"/>
  <c r="C96" i="2"/>
  <c r="L98" i="2"/>
  <c r="J98" i="2"/>
  <c r="H98" i="2"/>
  <c r="F98" i="2"/>
  <c r="D98" i="2"/>
  <c r="L100" i="2"/>
  <c r="J100" i="2"/>
  <c r="H100" i="2"/>
  <c r="F100" i="2"/>
  <c r="D100" i="2"/>
  <c r="L102" i="2"/>
  <c r="J102" i="2"/>
  <c r="H102" i="2"/>
  <c r="F102" i="2"/>
  <c r="D102" i="2"/>
  <c r="L104" i="2"/>
  <c r="J104" i="2"/>
  <c r="H104" i="2"/>
  <c r="F104" i="2"/>
  <c r="D104" i="2"/>
  <c r="L106" i="2"/>
  <c r="J106" i="2"/>
  <c r="H106" i="2"/>
  <c r="F106" i="2"/>
  <c r="D106" i="2"/>
  <c r="L108" i="2"/>
  <c r="J108" i="2"/>
  <c r="H108" i="2"/>
  <c r="F108" i="2"/>
  <c r="E108" i="2"/>
  <c r="D108" i="2"/>
  <c r="M110" i="2"/>
  <c r="N110" i="2" s="1"/>
  <c r="L110" i="2"/>
  <c r="J110" i="2"/>
  <c r="H110" i="2"/>
  <c r="F110" i="2"/>
  <c r="D110" i="2"/>
  <c r="L112" i="2"/>
  <c r="J112" i="2"/>
  <c r="H112" i="2"/>
  <c r="F112" i="2"/>
  <c r="E112" i="2"/>
  <c r="D112" i="2"/>
  <c r="L114" i="2"/>
  <c r="K114" i="2"/>
  <c r="J114" i="2"/>
  <c r="H114" i="2"/>
  <c r="G114" i="2"/>
  <c r="F114" i="2"/>
  <c r="D114" i="2"/>
  <c r="L117" i="2"/>
  <c r="L116" i="2" s="1"/>
  <c r="J117" i="2"/>
  <c r="J116" i="2" s="1"/>
  <c r="H117" i="2"/>
  <c r="H116" i="2" s="1"/>
  <c r="F117" i="2"/>
  <c r="F116" i="2" s="1"/>
  <c r="D117" i="2"/>
  <c r="D116" i="2" s="1"/>
  <c r="L123" i="2"/>
  <c r="L120" i="2" s="1"/>
  <c r="J123" i="2"/>
  <c r="J120" i="2" s="1"/>
  <c r="H123" i="2"/>
  <c r="D124" i="2"/>
  <c r="D123" i="2" s="1"/>
  <c r="D120" i="2" s="1"/>
  <c r="F123" i="2"/>
  <c r="F120" i="2" s="1"/>
  <c r="C124" i="2"/>
  <c r="C123" i="2" s="1"/>
  <c r="C120" i="2" s="1"/>
  <c r="G126" i="2" l="1"/>
  <c r="I126" i="2" s="1"/>
  <c r="K126" i="2" s="1"/>
  <c r="M126" i="2" s="1"/>
  <c r="N126" i="2" s="1"/>
  <c r="O126" i="2" s="1"/>
  <c r="E114" i="2"/>
  <c r="I114" i="2"/>
  <c r="M114" i="2"/>
  <c r="N114" i="2" s="1"/>
  <c r="G136" i="2"/>
  <c r="E135" i="2"/>
  <c r="K59" i="2"/>
  <c r="I108" i="2"/>
  <c r="M108" i="2"/>
  <c r="N108" i="2" s="1"/>
  <c r="G112" i="2"/>
  <c r="I112" i="2"/>
  <c r="K112" i="2"/>
  <c r="M112" i="2"/>
  <c r="N112" i="2" s="1"/>
  <c r="E110" i="2"/>
  <c r="E98" i="2"/>
  <c r="G98" i="2"/>
  <c r="I98" i="2"/>
  <c r="K98" i="2"/>
  <c r="M98" i="2"/>
  <c r="N98" i="2" s="1"/>
  <c r="M62" i="2"/>
  <c r="N62" i="2" s="1"/>
  <c r="O49" i="2"/>
  <c r="I110" i="2"/>
  <c r="O96" i="2"/>
  <c r="L51" i="2"/>
  <c r="M29" i="2"/>
  <c r="K28" i="2"/>
  <c r="M100" i="2"/>
  <c r="N100" i="2" s="1"/>
  <c r="N101" i="2"/>
  <c r="O101" i="2" s="1"/>
  <c r="E124" i="2"/>
  <c r="K138" i="2"/>
  <c r="J64" i="2"/>
  <c r="J73" i="2"/>
  <c r="J72" i="2" s="1"/>
  <c r="H120" i="2"/>
  <c r="E100" i="2"/>
  <c r="I100" i="2"/>
  <c r="E54" i="2"/>
  <c r="I54" i="2"/>
  <c r="E60" i="2"/>
  <c r="G61" i="2"/>
  <c r="E102" i="2"/>
  <c r="G103" i="2"/>
  <c r="G110" i="2"/>
  <c r="K110" i="2"/>
  <c r="G108" i="2"/>
  <c r="K108" i="2"/>
  <c r="E104" i="2"/>
  <c r="G105" i="2"/>
  <c r="G100" i="2"/>
  <c r="K100" i="2"/>
  <c r="F72" i="2"/>
  <c r="G54" i="2"/>
  <c r="K54" i="2"/>
  <c r="E52" i="2"/>
  <c r="G53" i="2"/>
  <c r="E106" i="2"/>
  <c r="G107" i="2"/>
  <c r="G137" i="2"/>
  <c r="H51" i="2"/>
  <c r="K23" i="2"/>
  <c r="M24" i="2"/>
  <c r="I117" i="2"/>
  <c r="I116" i="2" s="1"/>
  <c r="K118" i="2"/>
  <c r="N132" i="2"/>
  <c r="O132" i="2" s="1"/>
  <c r="G117" i="2"/>
  <c r="G116" i="2" s="1"/>
  <c r="G74" i="2"/>
  <c r="G73" i="2" s="1"/>
  <c r="I76" i="2"/>
  <c r="K76" i="2" s="1"/>
  <c r="G125" i="2"/>
  <c r="G65" i="2"/>
  <c r="G64" i="2" s="1"/>
  <c r="I66" i="2"/>
  <c r="H72" i="2"/>
  <c r="F51" i="2"/>
  <c r="J51" i="2"/>
  <c r="J47" i="2" s="1"/>
  <c r="J46" i="2" s="1"/>
  <c r="L72" i="2"/>
  <c r="D72" i="2"/>
  <c r="E117" i="2"/>
  <c r="E116" i="2" s="1"/>
  <c r="E65" i="2"/>
  <c r="E64" i="2" s="1"/>
  <c r="E74" i="2"/>
  <c r="E73" i="2" s="1"/>
  <c r="D51" i="2"/>
  <c r="C117" i="2"/>
  <c r="C116" i="2" s="1"/>
  <c r="C114" i="2"/>
  <c r="O114" i="2" s="1"/>
  <c r="C112" i="2"/>
  <c r="C110" i="2"/>
  <c r="O110" i="2" s="1"/>
  <c r="C108" i="2"/>
  <c r="C106" i="2"/>
  <c r="C104" i="2"/>
  <c r="C102" i="2"/>
  <c r="C100" i="2"/>
  <c r="C98" i="2"/>
  <c r="O98" i="2" s="1"/>
  <c r="C74" i="2"/>
  <c r="C73" i="2" s="1"/>
  <c r="C65" i="2"/>
  <c r="C64" i="2" s="1"/>
  <c r="C62" i="2"/>
  <c r="C60" i="2"/>
  <c r="C58" i="2"/>
  <c r="C54" i="2"/>
  <c r="O54" i="2" s="1"/>
  <c r="C52" i="2"/>
  <c r="C49" i="2"/>
  <c r="C48" i="2" s="1"/>
  <c r="O48" i="2" s="1"/>
  <c r="M43" i="2"/>
  <c r="N43" i="2" s="1"/>
  <c r="L43" i="2"/>
  <c r="K43" i="2"/>
  <c r="J43" i="2"/>
  <c r="I43" i="2"/>
  <c r="H43" i="2"/>
  <c r="G43" i="2"/>
  <c r="F43" i="2"/>
  <c r="E43" i="2"/>
  <c r="D43" i="2"/>
  <c r="J28" i="2"/>
  <c r="I28" i="2"/>
  <c r="H28" i="2"/>
  <c r="G28" i="2"/>
  <c r="F28" i="2"/>
  <c r="E28" i="2"/>
  <c r="D28" i="2"/>
  <c r="M26" i="2"/>
  <c r="N26" i="2" s="1"/>
  <c r="L26" i="2"/>
  <c r="K26" i="2"/>
  <c r="J26" i="2"/>
  <c r="I26" i="2"/>
  <c r="H26" i="2"/>
  <c r="G26" i="2"/>
  <c r="F26" i="2"/>
  <c r="E26" i="2"/>
  <c r="D26" i="2"/>
  <c r="L23" i="2"/>
  <c r="J23" i="2"/>
  <c r="I23" i="2"/>
  <c r="H23" i="2"/>
  <c r="G23" i="2"/>
  <c r="F23" i="2"/>
  <c r="E23" i="2"/>
  <c r="D23" i="2"/>
  <c r="C26" i="2"/>
  <c r="M20" i="2"/>
  <c r="N20" i="2" s="1"/>
  <c r="L20" i="2"/>
  <c r="K20" i="2"/>
  <c r="J20" i="2"/>
  <c r="I20" i="2"/>
  <c r="H20" i="2"/>
  <c r="G20" i="2"/>
  <c r="F20" i="2"/>
  <c r="E20" i="2"/>
  <c r="D20" i="2"/>
  <c r="M17" i="2"/>
  <c r="N17" i="2" s="1"/>
  <c r="L17" i="2"/>
  <c r="K17" i="2"/>
  <c r="J17" i="2"/>
  <c r="I17" i="2"/>
  <c r="H17" i="2"/>
  <c r="G17" i="2"/>
  <c r="F17" i="2"/>
  <c r="E17" i="2"/>
  <c r="D17" i="2"/>
  <c r="M12" i="2"/>
  <c r="N12" i="2" s="1"/>
  <c r="O12" i="2" s="1"/>
  <c r="L12" i="2"/>
  <c r="K12" i="2"/>
  <c r="J12" i="2"/>
  <c r="I12" i="2"/>
  <c r="H12" i="2"/>
  <c r="G12" i="2"/>
  <c r="F12" i="2"/>
  <c r="E12" i="2"/>
  <c r="D12" i="2"/>
  <c r="M10" i="2"/>
  <c r="N10" i="2" s="1"/>
  <c r="L10" i="2"/>
  <c r="K10" i="2"/>
  <c r="J10" i="2"/>
  <c r="I10" i="2"/>
  <c r="H10" i="2"/>
  <c r="G10" i="2"/>
  <c r="F10" i="2"/>
  <c r="E10" i="2"/>
  <c r="D10" i="2"/>
  <c r="M8" i="2"/>
  <c r="N8" i="2" s="1"/>
  <c r="L8" i="2"/>
  <c r="K8" i="2"/>
  <c r="J8" i="2"/>
  <c r="I8" i="2"/>
  <c r="H8" i="2"/>
  <c r="G8" i="2"/>
  <c r="F8" i="2"/>
  <c r="E8" i="2"/>
  <c r="D8" i="2"/>
  <c r="C43" i="2"/>
  <c r="C28" i="2"/>
  <c r="C23" i="2"/>
  <c r="C20" i="2"/>
  <c r="C17" i="2"/>
  <c r="C12" i="2"/>
  <c r="C10" i="2"/>
  <c r="C8" i="2"/>
  <c r="D47" i="2" l="1"/>
  <c r="D46" i="2" s="1"/>
  <c r="O8" i="2"/>
  <c r="O20" i="2"/>
  <c r="I136" i="2"/>
  <c r="G135" i="2"/>
  <c r="O62" i="2"/>
  <c r="O108" i="2"/>
  <c r="M59" i="2"/>
  <c r="N59" i="2" s="1"/>
  <c r="O59" i="2" s="1"/>
  <c r="K58" i="2"/>
  <c r="O112" i="2"/>
  <c r="F47" i="2"/>
  <c r="F46" i="2" s="1"/>
  <c r="E51" i="2"/>
  <c r="O10" i="2"/>
  <c r="O17" i="2"/>
  <c r="O43" i="2"/>
  <c r="M23" i="2"/>
  <c r="N23" i="2" s="1"/>
  <c r="O23" i="2" s="1"/>
  <c r="N24" i="2"/>
  <c r="O24" i="2" s="1"/>
  <c r="M138" i="2"/>
  <c r="J7" i="2"/>
  <c r="L7" i="2"/>
  <c r="O26" i="2"/>
  <c r="O100" i="2"/>
  <c r="M28" i="2"/>
  <c r="N28" i="2" s="1"/>
  <c r="O28" i="2" s="1"/>
  <c r="N29" i="2"/>
  <c r="O29" i="2" s="1"/>
  <c r="H47" i="2"/>
  <c r="H46" i="2" s="1"/>
  <c r="I107" i="2"/>
  <c r="G106" i="2"/>
  <c r="I103" i="2"/>
  <c r="G102" i="2"/>
  <c r="I53" i="2"/>
  <c r="G52" i="2"/>
  <c r="I105" i="2"/>
  <c r="G104" i="2"/>
  <c r="I61" i="2"/>
  <c r="G60" i="2"/>
  <c r="I142" i="2"/>
  <c r="I137" i="2" s="1"/>
  <c r="L47" i="2"/>
  <c r="L46" i="2" s="1"/>
  <c r="E72" i="2"/>
  <c r="K74" i="2"/>
  <c r="K73" i="2" s="1"/>
  <c r="M76" i="2"/>
  <c r="K117" i="2"/>
  <c r="K116" i="2" s="1"/>
  <c r="M118" i="2"/>
  <c r="I65" i="2"/>
  <c r="I64" i="2" s="1"/>
  <c r="K66" i="2"/>
  <c r="K7" i="2"/>
  <c r="I74" i="2"/>
  <c r="I73" i="2" s="1"/>
  <c r="G124" i="2"/>
  <c r="G123" i="2" s="1"/>
  <c r="G120" i="2" s="1"/>
  <c r="I125" i="2"/>
  <c r="C51" i="2"/>
  <c r="C72" i="2"/>
  <c r="F7" i="2"/>
  <c r="H7" i="2"/>
  <c r="E7" i="2"/>
  <c r="G7" i="2"/>
  <c r="I7" i="2"/>
  <c r="C7" i="2"/>
  <c r="D7" i="2"/>
  <c r="D144" i="2" s="1"/>
  <c r="K136" i="2" l="1"/>
  <c r="I135" i="2"/>
  <c r="M7" i="2"/>
  <c r="N7" i="2" s="1"/>
  <c r="O7" i="2" s="1"/>
  <c r="M117" i="2"/>
  <c r="N118" i="2"/>
  <c r="O118" i="2" s="1"/>
  <c r="M74" i="2"/>
  <c r="N74" i="2" s="1"/>
  <c r="O74" i="2" s="1"/>
  <c r="N76" i="2"/>
  <c r="O76" i="2" s="1"/>
  <c r="G51" i="2"/>
  <c r="G72" i="2"/>
  <c r="G47" i="2" s="1"/>
  <c r="G46" i="2" s="1"/>
  <c r="G144" i="2" s="1"/>
  <c r="N138" i="2"/>
  <c r="O138" i="2" s="1"/>
  <c r="J144" i="2"/>
  <c r="K61" i="2"/>
  <c r="I60" i="2"/>
  <c r="K53" i="2"/>
  <c r="I52" i="2"/>
  <c r="I51" i="2" s="1"/>
  <c r="K103" i="2"/>
  <c r="I102" i="2"/>
  <c r="K105" i="2"/>
  <c r="I104" i="2"/>
  <c r="K107" i="2"/>
  <c r="I106" i="2"/>
  <c r="H144" i="2"/>
  <c r="L144" i="2"/>
  <c r="K142" i="2"/>
  <c r="K137" i="2" s="1"/>
  <c r="K65" i="2"/>
  <c r="K64" i="2" s="1"/>
  <c r="M66" i="2"/>
  <c r="K125" i="2"/>
  <c r="I124" i="2"/>
  <c r="I123" i="2" s="1"/>
  <c r="I120" i="2" s="1"/>
  <c r="F144" i="2"/>
  <c r="E123" i="2"/>
  <c r="E120" i="2" s="1"/>
  <c r="E47" i="2" s="1"/>
  <c r="C47" i="2"/>
  <c r="C46" i="2" s="1"/>
  <c r="C144" i="2" s="1"/>
  <c r="M136" i="2" l="1"/>
  <c r="K135" i="2"/>
  <c r="M73" i="2"/>
  <c r="N73" i="2" s="1"/>
  <c r="O73" i="2" s="1"/>
  <c r="I72" i="2"/>
  <c r="I47" i="2" s="1"/>
  <c r="I46" i="2" s="1"/>
  <c r="I144" i="2" s="1"/>
  <c r="M116" i="2"/>
  <c r="N116" i="2" s="1"/>
  <c r="O116" i="2" s="1"/>
  <c r="N117" i="2"/>
  <c r="O117" i="2" s="1"/>
  <c r="M65" i="2"/>
  <c r="N65" i="2" s="1"/>
  <c r="O65" i="2" s="1"/>
  <c r="N66" i="2"/>
  <c r="O66" i="2" s="1"/>
  <c r="E46" i="2"/>
  <c r="E144" i="2" s="1"/>
  <c r="M107" i="2"/>
  <c r="K106" i="2"/>
  <c r="M103" i="2"/>
  <c r="K102" i="2"/>
  <c r="M61" i="2"/>
  <c r="K60" i="2"/>
  <c r="M105" i="2"/>
  <c r="K104" i="2"/>
  <c r="M53" i="2"/>
  <c r="K52" i="2"/>
  <c r="K51" i="2" s="1"/>
  <c r="M142" i="2"/>
  <c r="M125" i="2"/>
  <c r="K124" i="2"/>
  <c r="K123" i="2" s="1"/>
  <c r="K120" i="2" s="1"/>
  <c r="N136" i="2" l="1"/>
  <c r="M135" i="2"/>
  <c r="M64" i="2"/>
  <c r="N64" i="2" s="1"/>
  <c r="O64" i="2" s="1"/>
  <c r="M104" i="2"/>
  <c r="N104" i="2" s="1"/>
  <c r="O104" i="2" s="1"/>
  <c r="N105" i="2"/>
  <c r="O105" i="2" s="1"/>
  <c r="M124" i="2"/>
  <c r="N124" i="2" s="1"/>
  <c r="O124" i="2" s="1"/>
  <c r="N125" i="2"/>
  <c r="O125" i="2" s="1"/>
  <c r="N142" i="2"/>
  <c r="O142" i="2" s="1"/>
  <c r="M137" i="2"/>
  <c r="N137" i="2" s="1"/>
  <c r="O137" i="2" s="1"/>
  <c r="M52" i="2"/>
  <c r="N52" i="2" s="1"/>
  <c r="O52" i="2" s="1"/>
  <c r="N53" i="2"/>
  <c r="O53" i="2" s="1"/>
  <c r="M60" i="2"/>
  <c r="N61" i="2"/>
  <c r="O61" i="2" s="1"/>
  <c r="M102" i="2"/>
  <c r="N103" i="2"/>
  <c r="O103" i="2" s="1"/>
  <c r="M106" i="2"/>
  <c r="N106" i="2" s="1"/>
  <c r="O106" i="2" s="1"/>
  <c r="N107" i="2"/>
  <c r="O107" i="2" s="1"/>
  <c r="K72" i="2"/>
  <c r="K47" i="2" s="1"/>
  <c r="K46" i="2" s="1"/>
  <c r="K144" i="2" s="1"/>
  <c r="O136" i="2" l="1"/>
  <c r="O135" i="2" s="1"/>
  <c r="N135" i="2"/>
  <c r="M123" i="2"/>
  <c r="M120" i="2" s="1"/>
  <c r="N120" i="2" s="1"/>
  <c r="O120" i="2" s="1"/>
  <c r="M72" i="2"/>
  <c r="N72" i="2" s="1"/>
  <c r="O72" i="2" s="1"/>
  <c r="N102" i="2"/>
  <c r="O102" i="2" s="1"/>
  <c r="M58" i="2"/>
  <c r="N60" i="2"/>
  <c r="O60" i="2" s="1"/>
  <c r="N123" i="2" l="1"/>
  <c r="O123" i="2" s="1"/>
  <c r="N58" i="2"/>
  <c r="O58" i="2" s="1"/>
  <c r="M51" i="2"/>
  <c r="N51" i="2" l="1"/>
  <c r="O51" i="2" s="1"/>
  <c r="M47" i="2"/>
  <c r="N47" i="2" l="1"/>
  <c r="O47" i="2" s="1"/>
  <c r="M46" i="2"/>
  <c r="M144" i="2" l="1"/>
  <c r="N144" i="2" s="1"/>
  <c r="O144" i="2" s="1"/>
  <c r="N46" i="2"/>
  <c r="O46" i="2" s="1"/>
</calcChain>
</file>

<file path=xl/comments1.xml><?xml version="1.0" encoding="utf-8"?>
<comments xmlns="http://schemas.openxmlformats.org/spreadsheetml/2006/main">
  <authors>
    <author>Галина Петренко</author>
  </authors>
  <commentList>
    <comment ref="C113" authorId="0" shapeId="0">
      <text>
        <r>
          <rPr>
            <b/>
            <sz val="9"/>
            <color indexed="81"/>
            <rFont val="Tahoma"/>
            <family val="2"/>
            <charset val="204"/>
          </rPr>
          <t>Галина Петренко: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<sst xmlns="http://schemas.openxmlformats.org/spreadsheetml/2006/main" count="299" uniqueCount="280">
  <si>
    <t>внесенные изменения</t>
  </si>
  <si>
    <t>тыс. рублей</t>
  </si>
  <si>
    <t>утвержденные значения</t>
  </si>
  <si>
    <r>
      <t xml:space="preserve">Решение Совета депутатов Новоалександровского городского округа Ставропольского края первого созыва от 15 декабря 2021г 
№ 57/521 "О бюджете Новоалександровского городского округа Ставропольского края на 2022 год и плановый период 2023 и 2024 годов" </t>
    </r>
    <r>
      <rPr>
        <b/>
        <sz val="10"/>
        <color theme="1"/>
        <rFont val="Times New Roman"/>
        <family val="1"/>
        <charset val="204"/>
      </rPr>
      <t>(первоначальная редакция)</t>
    </r>
  </si>
  <si>
    <r>
      <rPr>
        <b/>
        <sz val="10"/>
        <color theme="1"/>
        <rFont val="Times New Roman"/>
        <family val="1"/>
        <charset val="204"/>
      </rPr>
      <t>Справочно:</t>
    </r>
    <r>
      <rPr>
        <sz val="10"/>
        <color theme="1"/>
        <rFont val="Times New Roman"/>
        <family val="1"/>
        <charset val="204"/>
      </rPr>
      <t xml:space="preserve">
Сумма внесенных изменений в течение 2022 года</t>
    </r>
  </si>
  <si>
    <t>25 февраля 2022г. №60/535</t>
  </si>
  <si>
    <t>Решения Совета депутатов Новоалександровского городского округа Ставропольского края первого созыва о внесении изменений в Решение Совета депутатов Новоалександровского городского округа Ставропольского края первого созывая "О бюджете Новоалександровского городского округа Ставропольского края на 2022 год и плановый период 2023 и 2024 годов"</t>
  </si>
  <si>
    <r>
      <t xml:space="preserve">Решение Совета депутатов Новоалександровского городского округа Ставропольского края первого созыва от 15 декабря 2021г 
№ 57/521 "О бюджете Новоалександровского городского округа Ставропольского края на 2022 год и плановый период 2023 и 2024 годов"  
</t>
    </r>
    <r>
      <rPr>
        <b/>
        <sz val="10"/>
        <color theme="1"/>
        <rFont val="Times New Roman"/>
        <family val="1"/>
        <charset val="204"/>
      </rPr>
      <t>(с учетом внесенных изменений)</t>
    </r>
  </si>
  <si>
    <t>29 апреля 2022г. №63/552</t>
  </si>
  <si>
    <t>29 июля 2022г. №65/574</t>
  </si>
  <si>
    <t>25 октября 2022г. №3/593</t>
  </si>
  <si>
    <t>26 декабря 2022г. №7/615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</si>
  <si>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</si>
  <si>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</si>
  <si>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</si>
  <si>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</si>
  <si>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</si>
  <si>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</si>
  <si>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</si>
  <si>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</si>
  <si>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</si>
  <si>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</si>
  <si>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</si>
  <si>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</si>
  <si>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000 1 05 01000 01 0000 110</t>
  </si>
  <si>
    <t>Налог, взимаемый с применением упрощенной системы налогообложения</t>
  </si>
  <si>
    <t>000 1 05 02000 02 0000 110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</si>
  <si>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</si>
  <si>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</si>
  <si>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</si>
  <si>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</si>
  <si>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</si>
  <si>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</si>
  <si>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</si>
  <si>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</si>
  <si>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</si>
  <si>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</si>
  <si>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</si>
  <si>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</si>
  <si>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</si>
  <si>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</si>
  <si>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</si>
  <si>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</si>
  <si>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</si>
  <si>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</si>
  <si>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</si>
  <si>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</si>
  <si>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</si>
  <si>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</si>
  <si>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</si>
  <si>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</si>
  <si>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</si>
  <si>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</si>
  <si>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</si>
  <si>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</si>
  <si>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</si>
  <si>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601 1 13 01994 04 0000 130</t>
  </si>
  <si>
    <t>Прочие доходы от оказания платных услуг (работ) получателями средств бюджетов городских округов</t>
  </si>
  <si>
    <t>606 1 13 01994 04 0000 130</t>
  </si>
  <si>
    <t>607 1 13 01994 04 0000 130</t>
  </si>
  <si>
    <t>Прочие доходы от оказания платных услуг (работ) получателями средств бюджетов субъектов Российской Федерации</t>
  </si>
  <si>
    <t>611 1 13 01994 04 0000 130</t>
  </si>
  <si>
    <t>601 1 13 02064 04 0000 130</t>
  </si>
  <si>
    <t>Доходы, поступпающие в порядке возмещения расходов, понесенных в связи с эксплуатацией имущества городских округов, в части доходов органов местного самоуправления</t>
  </si>
  <si>
    <t>602 1 13 02064 04 0000 130</t>
  </si>
  <si>
    <t>606 1 13 02064 04 0000 130</t>
  </si>
  <si>
    <t>611 1 13 02064 04 0000 130</t>
  </si>
  <si>
    <t>606 1 13 02994 04 0000 130</t>
  </si>
  <si>
    <t>Прочие доходы от компенсации затрат бюджетов городских округов, в части доходов органов местного самоуправления</t>
  </si>
  <si>
    <t>609 1 13 02994 04 0000 130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</si>
  <si>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</si>
  <si>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</si>
  <si>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</si>
  <si>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</si>
  <si>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</si>
  <si>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000 1 17 15000 00 0000 150</t>
  </si>
  <si>
    <t>Инициативные платежи</t>
  </si>
  <si>
    <t>000 2 02 00000 00 0000 000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</si>
  <si>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</si>
  <si>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</si>
  <si>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000 2 02 10 000 00 0000 150</t>
  </si>
  <si>
    <t>Дотации бюджетам бюджетной системы Российской Федерации</t>
  </si>
  <si>
    <t>000 2 02 15 001 00 0000 150</t>
  </si>
  <si>
    <t>Дотации на выравнивание бюджетной обеспеченности</t>
  </si>
  <si>
    <t>000 2 02 15 001 04 0000 150</t>
  </si>
  <si>
    <t>Дотации бюджетам субъектов Российской Федерации на выравнивание бюджетной обеспеченности</t>
  </si>
  <si>
    <t>000 2 02 20 000 00 0000 150</t>
  </si>
  <si>
    <t>Субсидии бюджетам бюджетной системы Российской Федерации (межбюджетные субсидии)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</si>
  <si>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</si>
  <si>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</si>
  <si>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</si>
  <si>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</si>
  <si>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</si>
  <si>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</si>
  <si>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</si>
  <si>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</si>
  <si>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</si>
  <si>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</si>
  <si>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</si>
  <si>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</si>
  <si>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</si>
  <si>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</si>
  <si>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</si>
  <si>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</si>
  <si>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000 2 02 25519 00 0000 150</t>
  </si>
  <si>
    <t>Субсидии бюджетам 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</si>
  <si>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</si>
  <si>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</si>
  <si>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</si>
  <si>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</si>
  <si>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</si>
  <si>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</si>
  <si>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000 2 02 29999 04 0031 150</t>
  </si>
  <si>
    <t>Прочие субсидии бюджетам городских округов (проведение капитального ремонта зданий и сооружений, благоустройство территории муниципальных учреждений культуры муниципальных образований)</t>
  </si>
  <si>
    <t>000 2 02 29999 04 1170 150</t>
  </si>
  <si>
    <t>Прочие субсидии бюджетам городских округов (предоставление молодым семьям социальных выплат  на приобретение (строительство) жилья))</t>
  </si>
  <si>
    <t>000 2 02 29999 04 1254 150</t>
  </si>
  <si>
    <t>Прочие субсидии бюджетам городских округов (реализация инициативных проектов)</t>
  </si>
  <si>
    <t>000 2 02 29999 04 1204 150</t>
  </si>
  <si>
    <t>Прочие субсидии бюджетам городских округов (проведение информационно-пропагандистских мероприятий, направленных на профилактику идеологии терроризма)</t>
  </si>
  <si>
    <t>000 2 02 29999 04 1213 150</t>
  </si>
  <si>
    <t>Прочие субсидии бюджетам городских округов (обеспечение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</si>
  <si>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000 2 02 29999 04 1231 150</t>
  </si>
  <si>
    <t>Прочие субсидии бюджетам городских округов (комплектование книжных фондов библиотек муниципальных образований)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</si>
  <si>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</si>
  <si>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</si>
  <si>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</si>
  <si>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</si>
  <si>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000 2 02 30024 04 0000 150</t>
  </si>
  <si>
    <t>000 2 02 30024 04 0026 150</t>
  </si>
  <si>
    <t>000 2 02 30024 04 0028 150</t>
  </si>
  <si>
    <t>000 2 02 30024 04 0032 150</t>
  </si>
  <si>
    <t>000 2 02 30024 04 0036 150</t>
  </si>
  <si>
    <t>000 2 02 30024 04 0040 150</t>
  </si>
  <si>
    <t>000 2 02 30024 04 0041 150</t>
  </si>
  <si>
    <t>000 2 02 30024 04 0042 150</t>
  </si>
  <si>
    <t>000 2 02 30024 04 0045 150</t>
  </si>
  <si>
    <t>Субвенции бюджетам городских округов на выполнение передаваемых полномочий субъектов Российской Федерации (осуществление отдельных государственных полномочий Ставропольского края по формированию, содержанию и использованию Архивного фонда Ставропольского края)</t>
  </si>
  <si>
    <t>000 2 02 30024 04 0047 150</t>
  </si>
  <si>
    <t>000 2 02 30024 04 0066 150</t>
  </si>
  <si>
    <t>000 2 02 30024 04 0090 150</t>
  </si>
  <si>
    <t>000 2 02 30024 04 0147 150</t>
  </si>
  <si>
    <t>000 2 02 30024 04 0181 150</t>
  </si>
  <si>
    <t>Субвенции бюджетам городских округов на выполнение передаваемых полномочий субъектов Российской Федерации (осуществление отдельных государственных полномочий Ставропольского края по созданию административных комиссий)</t>
  </si>
  <si>
    <t>000 2 02 30024 04 1107 150</t>
  </si>
  <si>
    <t>Субвенции бюджетам городских округов на выполнение передаваемых полномочий субъектов Российской Федерации (обеспечение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организациях)</t>
  </si>
  <si>
    <t>000 2 02 30024 04 1108 150</t>
  </si>
  <si>
    <t>000 2 02 30024 04 1110 150</t>
  </si>
  <si>
    <t>Субвенции бюджетам городских округов на выполнение передаваемых полномочий субъектов Российской Федерации (осуществление деятельности по обращению с животными без владельцев)</t>
  </si>
  <si>
    <t>000 2 02 30024 04 1122 150</t>
  </si>
  <si>
    <t>000 2 02 30024 04 1209 150</t>
  </si>
  <si>
    <t>000 2 02 30024 04 1221 150</t>
  </si>
  <si>
    <t>Субвенции бюджетам городских округов на выполнение передаваемых полномочий субъектов Российской Федерации (ежегодная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края)</t>
  </si>
  <si>
    <t>000 2 02 30024 04 1256 150</t>
  </si>
  <si>
    <t>Субвенции бюджетам  городских округов на выполнение передаваемых полномочий субъектов Российской Федерации (обеспечение отдыха и оздоровления детей)</t>
  </si>
  <si>
    <t>000 2 02 30024 04 1260 150</t>
  </si>
  <si>
    <t>Субвенции бюджетам городских округов на выполнение передаваемых полномочий субъектов Российской Федерации (осуществление выплаты социального пособия на погребение)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</si>
  <si>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</si>
  <si>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</si>
  <si>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</si>
  <si>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000 2 02 35084 00 0000 150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</si>
  <si>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</si>
  <si>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000 2 02 35084 04 0000 150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</si>
  <si>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</si>
  <si>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</si>
  <si>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</si>
  <si>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000 2 02 35220 00 0000 150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</si>
  <si>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</si>
  <si>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000 2 02 35220 04 0000 150</t>
  </si>
  <si>
    <t>000 2 02 35250 00 0000 150</t>
  </si>
  <si>
    <t>Субвенции бюджетам на оплату жилищно-коммунальных услуг отдельным категориям граждан</t>
  </si>
  <si>
    <t>000 2 02 35250 04 0000 150</t>
  </si>
  <si>
    <t>000 2 02 35302 00 0000 150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</si>
  <si>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</si>
  <si>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000 2 02 35302 04 0000 150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</si>
  <si>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</si>
  <si>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</si>
  <si>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</si>
  <si>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</si>
  <si>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</si>
  <si>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000 2 02 35404 00 0000 150</t>
  </si>
  <si>
    <t>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</si>
  <si>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>000 2 02 35404 04 0000 150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</si>
  <si>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</si>
  <si>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000 2 02 35462 00 0000 150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</si>
  <si>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</si>
  <si>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</si>
  <si>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</si>
  <si>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000 2 02 35573 00 0000 150</t>
  </si>
  <si>
    <t>Субвенции бюджетам на осуществление ежемесячной выплаты в связи с рождением (усыновлением) первого ребенка</t>
  </si>
  <si>
    <t>000 2 02 35573 04 0000 150</t>
  </si>
  <si>
    <t>Субвенции бюджетам городских округов на осуществление ежемесячной выплаты в связи с рождением (усыновлением) первого ребенка</t>
  </si>
  <si>
    <t>000 2 02 39998 00 0000 150</t>
  </si>
  <si>
    <t>Единая субвенция местным бюджетам</t>
  </si>
  <si>
    <t>000 2 02 39998 04 0000 150</t>
  </si>
  <si>
    <t>000 2 02 39998 04 1157 150</t>
  </si>
  <si>
    <t>000 2 02 39998 04 1158 150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</si>
  <si>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</si>
  <si>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</si>
  <si>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</si>
  <si>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</si>
  <si>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</si>
  <si>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000 2 02 49999 04 0005 150</t>
  </si>
  <si>
    <t>Прочие межбюджетные трансферты, передаваемые бюджетам городских округов (обеспечение выплаты лицам, не замещающим муниципальные должности муниципальной службы и исполняющим обязанности по техническому обеспечению деятельности органов местного самоуправления муниципальных образований, работникам органов местного самоуправления муниципальных образований, осуществляющим профессиональную деятельность по профессиям рабочих, и работникам муниципальных учреждений заработной платы не ниже установленного с 1 января 2022 года федеральным законом минимального размера оплаты труда, а также на обеспечение выплаты работникам муниципальных учреждений с 1 января 2022 года коэффициента к заработной плате за работу в пустынных и безводных местностях)</t>
  </si>
  <si>
    <t>000 2 02 49999 04 0064 150</t>
  </si>
  <si>
    <t>Прочие межбюджетные трансферты, передаваемые  бюджетам  (повышение оплаты труда отдельных категорий работников муниципальных учреждений в рамках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и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родителей")</t>
  </si>
  <si>
    <t>000 2 07 0000 00 0000 150</t>
  </si>
  <si>
    <t>Прочие безвозмездные поступления</t>
  </si>
  <si>
    <t>000 2 07 04020 04 0000 150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</si>
  <si>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</si>
  <si>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</si>
  <si>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</si>
  <si>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</si>
  <si>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</si>
  <si>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</si>
  <si>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000 8 50 00000 00 0000 000
</t>
  </si>
  <si>
    <t>ИТОГО:</t>
  </si>
  <si>
    <r>
      <t xml:space="preserve">Единая субвенция бюджетам </t>
    </r>
    <r>
      <rPr>
        <sz val="11"/>
        <color indexed="8"/>
        <rFont val="Times New Roman"/>
        <family val="1"/>
        <charset val="204"/>
      </rPr>
      <t>городских округов</t>
    </r>
  </si>
  <si>
    <r>
      <t xml:space="preserve">Прочие межбюджетные трансферты, передаваемые бюджетам </t>
    </r>
    <r>
      <rPr>
        <sz val="11"/>
        <color indexed="8"/>
        <rFont val="Times New Roman"/>
        <family val="1"/>
        <charset val="204"/>
      </rPr>
      <t>городских округов</t>
    </r>
  </si>
  <si>
    <t>000 2 02 49999 04 1270 150</t>
  </si>
  <si>
    <t>Возврат остатков субсидий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из бюджетов городских округов</t>
  </si>
  <si>
    <t>000 2 19 25097 04 0000 150</t>
  </si>
  <si>
    <t>000 2 19 35250 04 0000 150</t>
  </si>
  <si>
    <t>000 2 19 35380 04 0000 150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</si>
  <si>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</si>
  <si>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000 2 19 45303 04 0000 150</t>
  </si>
  <si>
    <t>000 2 19 25304 04 0000 150</t>
  </si>
  <si>
    <t>000 2 19 60010 04 0000 150</t>
  </si>
  <si>
    <t>Прочие межбюджетные трансферты, передаваемые бюджетам городских округов (проведение антитеррористических мероприятий в муннципальных образовательных организациях))</t>
  </si>
  <si>
    <t>000 2 02 49999 04 1249 150</t>
  </si>
  <si>
    <t>000 2 02 49999 04 1190 150</t>
  </si>
  <si>
    <t>000 2 02 49999 04 1273 150</t>
  </si>
  <si>
    <t>000 2 02 49999 04 1272 150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</si>
  <si>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</si>
  <si>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</si>
  <si>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</si>
  <si>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000 1 14 06000 04 0000 430</t>
  </si>
  <si>
    <t>000 1 14 02000 04 0000 440</t>
  </si>
  <si>
    <t>Прочие межбюджетные трансферты, передаваемые бюджетам (осуществление выплаты лицам, входящим в муниципальные управленческие команды Ставропольского края, поощрения за достижение в 2021 году Ставропольским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Федерации)</t>
  </si>
  <si>
    <t>000 2 02 49999 04 1255 150</t>
  </si>
  <si>
    <t>Субсидии бюджетам городских округов на закупку контейнеров для раздельного накопления твердых коммунальных отходов</t>
  </si>
  <si>
    <t>000 2 02 25269 00 0000 150</t>
  </si>
  <si>
    <t>000 2 02 25269 04 0000 150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</si>
  <si>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</si>
  <si>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000 2 02 45179 00 0000 000</t>
  </si>
  <si>
    <t>000 2 02 45179 04 0000 000</t>
  </si>
  <si>
    <t>Прочие межбюджетные трансферты, передаваемые бюджетам (приобретение новогодних подарков детям,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края)</t>
  </si>
  <si>
    <t>000 2 02 49999 04 1217 150</t>
  </si>
  <si>
    <t>Прочие межбюджетные трансферты, передаваемые  бюджетам городских округов (возмещение части затрат, дополнительно направленных муниципальными образованиями на реализацию инициативных проектов в связи с увеличением цен на приобретение товаров, выполнение работ (оказание услуг)</t>
  </si>
  <si>
    <t>000 2 02 49999 04 1281 150</t>
  </si>
  <si>
    <t>Возврат остатков субвенций на оплату жилищно-коммунальных услуг отдельным категориям граждан из бюджетов городских ок</t>
  </si>
  <si>
    <t>Сведения о внесенных изменениях в бюджет Новоалександровского городского округа Ставропольского краяв части доходов за 2022 год</t>
  </si>
  <si>
    <t>Код бюджетной классификации</t>
  </si>
  <si>
    <t>Наименование показателя</t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</si>
  <si>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</si>
  <si>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(организация и осуществление деятельности по опеке и попечительству в области здравоохранения)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</si>
  <si>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(организация и осуществление деятельности по опеке и попечительству в области образования)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</si>
  <si>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(организация и проведение мероприятий по борьбе с иксодовыми клещами-переносчиками Крымской геморрагической лихорадки в природных биотопах(на пастбищах)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</si>
  <si>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(администрирование переданных отдельных государственных полномочий в области сельского хозяйства)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</si>
  <si>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(предоставление государственной социальной помощи малоимущим семьям, малоимущим одиноко проживающим гражданам)</t>
    </r>
  </si>
  <si>
    <r>
      <t>Субвенции бюджетам</t>
    </r>
    <r>
      <rPr>
        <sz val="11"/>
        <color indexed="8"/>
        <rFont val="Times New Roman"/>
        <family val="1"/>
        <charset val="204"/>
      </rPr>
      <t xml:space="preserve"> городских округов на выполнение передаваемых полномочий субъектов Российской Федерации (выплата ежемесячной денежной компенсации на каждого ребенка в возрасте до 18 лет многодетным семьям)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</si>
  <si>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(выплата ежегодного социального пособия на проезд студентам)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</si>
  <si>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(создание и организация деятельности комиссий по делам несовершеннолетних и защите их прав)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</si>
  <si>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(выплата пособия на ребенка)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</si>
  <si>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</si>
  <si>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(осуществление отдельных государственных полномочий в области труда и социальной защиты отдельных категорий граждан)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</si>
  <si>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</si>
  <si>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выполнение передаваемых полномочий субъектов Российской Федерации (выплата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принадлежностей)</t>
    </r>
  </si>
  <si>
    <r>
      <t>Субвенции бюджетам</t>
    </r>
    <r>
      <rPr>
        <sz val="11"/>
        <color indexed="8"/>
        <rFont val="Times New Roman"/>
        <family val="1"/>
        <charset val="204"/>
      </rPr>
      <t xml:space="preserve"> городских округов на выполнение передаваемых полномочий субъектов Российской Федерации (выплата денежной компенсации семьям, в которых в период с 1 января 2011 года по 31 декабря 2015 года родился третий или последующий ребенок)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</si>
  <si>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</si>
  <si>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</si>
  <si>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</si>
  <si>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  </r>
  </si>
  <si>
    <r>
      <t xml:space="preserve">Субвенции бюджетам </t>
    </r>
    <r>
      <rPr>
        <sz val="11"/>
        <color indexed="8"/>
        <rFont val="Times New Roman"/>
        <family val="1"/>
        <charset val="204"/>
      </rPr>
      <t>городских округов на оплату жилищно-коммунальных услуг отдельным категориям граждан</t>
    </r>
  </si>
  <si>
    <r>
      <t xml:space="preserve">Единая субвенция бюджетам </t>
    </r>
    <r>
      <rPr>
        <sz val="11"/>
        <color indexed="8"/>
        <rFont val="Times New Roman"/>
        <family val="1"/>
        <charset val="204"/>
      </rPr>
      <t>городских округов (осуществление отдельных государственных полномочий по социальной защите отдельных категорий граждан)</t>
    </r>
  </si>
  <si>
    <r>
      <t xml:space="preserve">Единая субвенция бюджетам </t>
    </r>
    <r>
      <rPr>
        <sz val="11"/>
        <color indexed="8"/>
        <rFont val="Times New Roman"/>
        <family val="1"/>
        <charset val="204"/>
      </rPr>
      <t>городских округов (осуществление отдельных государственных полномочий по социальной поддержке семьи и детей)</t>
    </r>
  </si>
  <si>
    <r>
      <t xml:space="preserve">Прочие межбюджетные трансферты, передаваемые бюджетам </t>
    </r>
    <r>
      <rPr>
        <sz val="11"/>
        <color indexed="8"/>
        <rFont val="Times New Roman"/>
        <family val="1"/>
        <charset val="204"/>
      </rPr>
      <t>городских округов (обеспечение деятельности депутатов Думы Ставропольского края и их помощников в избирательном округе)</t>
    </r>
  </si>
  <si>
    <t xml:space="preserve">Прочие межбюджетные трансферты, передаваемые  бюджетам (увеличение заработной платы муниципальных служащих муниципальной службы и лиц,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образований, работников органов местного самоуправления муниципальных образований, осуществляющих профессиональную деятельность по профессиям рабочих, а также работников муниципальных учреждений, за исключением отдельных категорий работников муниципальных учреждений, которым повышение заработной платы осуществляется в соответствии с указами Президента Российской Федерации                             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и от 28 декабря 2012 года № 1688 "О некоторых мерах по реализации государственной политики в сфере защиты детей-сирот и детей, оставшихся без попечения </t>
  </si>
  <si>
    <t>Прочие межбюджетные трансферты, передаваемые бюджетам (подготовка и проведение выборов депутатов представительных органов муниципальных образований Ставропольского края)</t>
  </si>
  <si>
    <t>Прочие межбюджетные трансферты, передаваемые бюджетам городских округов (обеспечение питания в образовательных организациях в результате удорожания стоимости продуктов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</si>
</sst>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##,##0.0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4" fillId="2" borderId="0" xfId="1" applyFont="1" applyFill="1" applyBorder="1"/>
    <xf numFmtId="0" fontId="4" fillId="2" borderId="0" xfId="1" applyFont="1" applyFill="1" applyBorder="1" applyAlignment="1" applyProtection="1"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>
      <alignment horizontal="right"/>
    </xf>
    <xf numFmtId="0" fontId="5" fillId="2" borderId="0" xfId="1" applyFont="1" applyFill="1" applyBorder="1"/>
    <xf numFmtId="0" fontId="6" fillId="2" borderId="1" xfId="0" applyFont="1" applyFill="1" applyBorder="1" applyAlignment="1">
      <alignment horizontal="center" vertical="center" wrapText="1"/>
    </xf>
    <xf numFmtId="4" fontId="4" fillId="2" borderId="0" xfId="1" applyNumberFormat="1" applyFont="1" applyFill="1" applyBorder="1" applyAlignment="1">
      <alignment vertical="top"/>
    </xf>
    <xf numFmtId="0" fontId="4" fillId="2" borderId="0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/>
    </xf>
    <xf numFmtId="4" fontId="5" fillId="2" borderId="0" xfId="1" applyNumberFormat="1" applyFont="1" applyFill="1" applyBorder="1"/>
    <xf numFmtId="4" fontId="4" fillId="2" borderId="0" xfId="1" applyNumberFormat="1" applyFont="1" applyFill="1" applyBorder="1"/>
    <xf numFmtId="4" fontId="4" fillId="2" borderId="1" xfId="1" applyNumberFormat="1" applyFont="1" applyFill="1" applyBorder="1" applyAlignment="1"/>
    <xf numFmtId="4" fontId="5" fillId="6" borderId="1" xfId="1" applyNumberFormat="1" applyFont="1" applyFill="1" applyBorder="1" applyAlignment="1" applyProtection="1">
      <protection hidden="1"/>
    </xf>
    <xf numFmtId="4" fontId="13" fillId="6" borderId="1" xfId="1" applyNumberFormat="1" applyFont="1" applyFill="1" applyBorder="1" applyAlignment="1" applyProtection="1">
      <protection hidden="1"/>
    </xf>
    <xf numFmtId="4" fontId="4" fillId="6" borderId="1" xfId="1" applyNumberFormat="1" applyFont="1" applyFill="1" applyBorder="1" applyAlignment="1" applyProtection="1">
      <alignment wrapText="1"/>
      <protection hidden="1"/>
    </xf>
    <xf numFmtId="4" fontId="8" fillId="6" borderId="1" xfId="1" applyNumberFormat="1" applyFont="1" applyFill="1" applyBorder="1" applyAlignment="1" applyProtection="1">
      <protection hidden="1"/>
    </xf>
    <xf numFmtId="2" fontId="4" fillId="5" borderId="1" xfId="1" applyNumberFormat="1" applyFont="1" applyFill="1" applyBorder="1" applyAlignment="1" applyProtection="1">
      <alignment wrapText="1"/>
      <protection hidden="1"/>
    </xf>
    <xf numFmtId="2" fontId="8" fillId="5" borderId="1" xfId="1" applyNumberFormat="1" applyFont="1" applyFill="1" applyBorder="1" applyAlignment="1" applyProtection="1">
      <alignment wrapText="1"/>
      <protection hidden="1"/>
    </xf>
    <xf numFmtId="4" fontId="4" fillId="0" borderId="1" xfId="1" applyNumberFormat="1" applyFont="1" applyFill="1" applyBorder="1" applyAlignment="1" applyProtection="1">
      <alignment wrapText="1"/>
      <protection hidden="1"/>
    </xf>
    <xf numFmtId="4" fontId="8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wrapText="1"/>
      <protection hidden="1"/>
    </xf>
    <xf numFmtId="4" fontId="8" fillId="0" borderId="1" xfId="1" applyNumberFormat="1" applyFont="1" applyFill="1" applyBorder="1" applyAlignment="1" applyProtection="1">
      <alignment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protection hidden="1"/>
    </xf>
    <xf numFmtId="2" fontId="4" fillId="5" borderId="1" xfId="1" applyNumberFormat="1" applyFont="1" applyFill="1" applyBorder="1" applyAlignment="1" applyProtection="1">
      <protection hidden="1"/>
    </xf>
    <xf numFmtId="2" fontId="8" fillId="5" borderId="1" xfId="1" applyNumberFormat="1" applyFont="1" applyFill="1" applyBorder="1" applyAlignment="1" applyProtection="1">
      <protection hidden="1"/>
    </xf>
    <xf numFmtId="2" fontId="4" fillId="6" borderId="1" xfId="1" applyNumberFormat="1" applyFont="1" applyFill="1" applyBorder="1" applyAlignment="1" applyProtection="1">
      <alignment wrapText="1"/>
      <protection hidden="1"/>
    </xf>
    <xf numFmtId="2" fontId="8" fillId="6" borderId="1" xfId="1" applyNumberFormat="1" applyFont="1" applyFill="1" applyBorder="1" applyAlignment="1" applyProtection="1">
      <alignment wrapText="1"/>
      <protection hidden="1"/>
    </xf>
    <xf numFmtId="2" fontId="4" fillId="5" borderId="1" xfId="1" applyNumberFormat="1" applyFont="1" applyFill="1" applyBorder="1" applyAlignment="1"/>
    <xf numFmtId="2" fontId="8" fillId="5" borderId="1" xfId="1" applyNumberFormat="1" applyFont="1" applyFill="1" applyBorder="1" applyAlignment="1"/>
    <xf numFmtId="4" fontId="4" fillId="5" borderId="1" xfId="1" applyNumberFormat="1" applyFont="1" applyFill="1" applyBorder="1" applyAlignment="1"/>
    <xf numFmtId="4" fontId="8" fillId="5" borderId="1" xfId="1" applyNumberFormat="1" applyFont="1" applyFill="1" applyBorder="1" applyAlignment="1"/>
    <xf numFmtId="0" fontId="10" fillId="5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4" fillId="0" borderId="1" xfId="1" applyNumberFormat="1" applyFont="1" applyFill="1" applyBorder="1" applyAlignment="1" applyProtection="1">
      <protection hidden="1"/>
    </xf>
    <xf numFmtId="4" fontId="4" fillId="5" borderId="1" xfId="1" applyNumberFormat="1" applyFont="1" applyFill="1" applyBorder="1" applyAlignment="1" applyProtection="1">
      <alignment wrapText="1"/>
      <protection hidden="1"/>
    </xf>
    <xf numFmtId="4" fontId="8" fillId="5" borderId="1" xfId="1" applyNumberFormat="1" applyFont="1" applyFill="1" applyBorder="1" applyAlignment="1" applyProtection="1">
      <protection hidden="1"/>
    </xf>
    <xf numFmtId="2" fontId="5" fillId="5" borderId="1" xfId="1" applyNumberFormat="1" applyFont="1" applyFill="1" applyBorder="1" applyAlignment="1" applyProtection="1">
      <alignment wrapText="1"/>
      <protection hidden="1"/>
    </xf>
    <xf numFmtId="2" fontId="13" fillId="5" borderId="1" xfId="1" applyNumberFormat="1" applyFont="1" applyFill="1" applyBorder="1" applyAlignment="1" applyProtection="1">
      <alignment wrapText="1"/>
      <protection hidden="1"/>
    </xf>
    <xf numFmtId="4" fontId="5" fillId="5" borderId="1" xfId="1" applyNumberFormat="1" applyFont="1" applyFill="1" applyBorder="1" applyAlignment="1" applyProtection="1">
      <alignment wrapText="1"/>
      <protection hidden="1"/>
    </xf>
    <xf numFmtId="4" fontId="13" fillId="5" borderId="1" xfId="1" applyNumberFormat="1" applyFont="1" applyFill="1" applyBorder="1" applyAlignment="1" applyProtection="1">
      <protection hidden="1"/>
    </xf>
    <xf numFmtId="4" fontId="5" fillId="6" borderId="1" xfId="1" applyNumberFormat="1" applyFont="1" applyFill="1" applyBorder="1" applyAlignment="1" applyProtection="1">
      <alignment wrapText="1"/>
      <protection hidden="1"/>
    </xf>
    <xf numFmtId="4" fontId="12" fillId="0" borderId="1" xfId="1" applyNumberFormat="1" applyFont="1" applyFill="1" applyBorder="1" applyAlignment="1" applyProtection="1">
      <protection hidden="1"/>
    </xf>
    <xf numFmtId="4" fontId="4" fillId="0" borderId="1" xfId="1" applyNumberFormat="1" applyFont="1" applyFill="1" applyBorder="1" applyAlignment="1"/>
    <xf numFmtId="4" fontId="12" fillId="0" borderId="3" xfId="1" applyNumberFormat="1" applyFont="1" applyFill="1" applyBorder="1" applyAlignment="1" applyProtection="1">
      <protection hidden="1"/>
    </xf>
    <xf numFmtId="2" fontId="5" fillId="6" borderId="1" xfId="1" applyNumberFormat="1" applyFont="1" applyFill="1" applyBorder="1" applyAlignment="1"/>
    <xf numFmtId="2" fontId="13" fillId="6" borderId="1" xfId="1" applyNumberFormat="1" applyFont="1" applyFill="1" applyBorder="1" applyAlignment="1"/>
    <xf numFmtId="0" fontId="14" fillId="6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5" borderId="1" xfId="3" applyNumberFormat="1" applyFont="1" applyFill="1" applyBorder="1" applyAlignment="1" applyProtection="1">
      <alignment horizontal="center"/>
      <protection hidden="1"/>
    </xf>
    <xf numFmtId="0" fontId="1" fillId="0" borderId="1" xfId="3" applyNumberFormat="1" applyFont="1" applyFill="1" applyBorder="1" applyAlignment="1" applyProtection="1">
      <alignment horizontal="center"/>
      <protection hidden="1"/>
    </xf>
    <xf numFmtId="49" fontId="1" fillId="0" borderId="1" xfId="2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>
      <alignment horizontal="center" wrapText="1"/>
    </xf>
    <xf numFmtId="49" fontId="1" fillId="0" borderId="1" xfId="2" applyNumberFormat="1" applyFont="1" applyFill="1" applyBorder="1" applyAlignment="1" applyProtection="1">
      <alignment horizontal="center" wrapText="1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left"/>
    </xf>
    <xf numFmtId="0" fontId="14" fillId="6" borderId="1" xfId="0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1" fillId="0" borderId="1" xfId="0" applyNumberFormat="1" applyFont="1" applyFill="1" applyBorder="1" applyAlignment="1" applyProtection="1">
      <alignment horizontal="justify" vertical="top" wrapText="1"/>
      <protection hidden="1"/>
    </xf>
    <xf numFmtId="0" fontId="9" fillId="6" borderId="1" xfId="0" applyFont="1" applyFill="1" applyBorder="1" applyAlignment="1">
      <alignment horizontal="justify" vertical="top" wrapText="1"/>
    </xf>
    <xf numFmtId="164" fontId="14" fillId="5" borderId="1" xfId="0" applyNumberFormat="1" applyFont="1" applyFill="1" applyBorder="1" applyAlignment="1">
      <alignment horizontal="justify" vertical="top" wrapText="1"/>
    </xf>
    <xf numFmtId="164" fontId="9" fillId="5" borderId="1" xfId="0" applyNumberFormat="1" applyFont="1" applyFill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justify" vertical="top" wrapText="1"/>
    </xf>
    <xf numFmtId="0" fontId="9" fillId="5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5" borderId="1" xfId="3" applyNumberFormat="1" applyFont="1" applyFill="1" applyBorder="1" applyAlignment="1" applyProtection="1">
      <alignment horizontal="justify" vertical="top" wrapText="1"/>
      <protection hidden="1"/>
    </xf>
    <xf numFmtId="0" fontId="1" fillId="0" borderId="1" xfId="3" applyNumberFormat="1" applyFont="1" applyFill="1" applyBorder="1" applyAlignment="1" applyProtection="1">
      <alignment horizontal="justify" vertical="top" wrapText="1"/>
      <protection hidden="1"/>
    </xf>
    <xf numFmtId="0" fontId="1" fillId="0" borderId="1" xfId="2" applyNumberFormat="1" applyFont="1" applyFill="1" applyBorder="1" applyAlignment="1" applyProtection="1">
      <alignment horizontal="justify" vertical="top" wrapText="1"/>
      <protection hidden="1"/>
    </xf>
    <xf numFmtId="0" fontId="1" fillId="2" borderId="1" xfId="0" applyNumberFormat="1" applyFont="1" applyFill="1" applyBorder="1" applyAlignment="1" applyProtection="1">
      <alignment horizontal="justify" vertical="top" wrapText="1"/>
      <protection hidden="1"/>
    </xf>
    <xf numFmtId="0" fontId="1" fillId="0" borderId="1" xfId="2" applyFont="1" applyBorder="1" applyAlignment="1">
      <alignment horizontal="justify" wrapText="1"/>
    </xf>
    <xf numFmtId="0" fontId="1" fillId="0" borderId="1" xfId="4" applyNumberFormat="1" applyFont="1" applyFill="1" applyBorder="1" applyAlignment="1" applyProtection="1">
      <alignment horizontal="justify" vertical="top" wrapText="1"/>
      <protection hidden="1"/>
    </xf>
    <xf numFmtId="0" fontId="1" fillId="5" borderId="1" xfId="4" applyNumberFormat="1" applyFont="1" applyFill="1" applyBorder="1" applyAlignment="1" applyProtection="1">
      <alignment horizontal="justify" vertical="top" wrapText="1"/>
      <protection hidden="1"/>
    </xf>
    <xf numFmtId="0" fontId="1" fillId="5" borderId="1" xfId="0" applyNumberFormat="1" applyFont="1" applyFill="1" applyBorder="1" applyAlignment="1" applyProtection="1">
      <alignment horizontal="justify" vertical="top" wrapText="1"/>
      <protection hidden="1"/>
    </xf>
    <xf numFmtId="4" fontId="8" fillId="2" borderId="1" xfId="1" applyNumberFormat="1" applyFont="1" applyFill="1" applyBorder="1" applyAlignment="1"/>
    <xf numFmtId="4" fontId="12" fillId="0" borderId="2" xfId="2" applyNumberFormat="1" applyFont="1" applyFill="1" applyBorder="1" applyAlignment="1" applyProtection="1">
      <protection hidden="1"/>
    </xf>
    <xf numFmtId="4" fontId="8" fillId="0" borderId="1" xfId="1" applyNumberFormat="1" applyFont="1" applyFill="1" applyBorder="1" applyAlignment="1"/>
    <xf numFmtId="0" fontId="14" fillId="6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  <protection hidden="1"/>
    </xf>
    <xf numFmtId="0" fontId="5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4"/>
    <cellStyle name="Обычный 5" xfId="3"/>
    <cellStyle name="Обычный_tmp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7"/>
  <sheetViews>
    <sheetView tabSelected="1" zoomScale="90" zoomScaleNormal="90" zoomScaleSheetLayoutView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K6" sqref="K6"/>
    </sheetView>
  </sheetViews>
  <sheetFormatPr defaultColWidth="9.140625" defaultRowHeight="12.75" x14ac:dyDescent="0.2"/>
  <cols>
    <col min="1" max="1" width="28.42578125" style="1" customWidth="1"/>
    <col min="2" max="2" width="36.42578125" style="1" customWidth="1"/>
    <col min="3" max="3" width="14.85546875" style="8" customWidth="1"/>
    <col min="4" max="4" width="13.85546875" style="8" customWidth="1"/>
    <col min="5" max="5" width="11.5703125" style="8" customWidth="1"/>
    <col min="6" max="6" width="11.85546875" style="8" customWidth="1"/>
    <col min="7" max="9" width="11.5703125" style="8" customWidth="1"/>
    <col min="10" max="11" width="11.5703125" style="1" customWidth="1"/>
    <col min="12" max="12" width="10.140625" style="1" customWidth="1"/>
    <col min="13" max="13" width="11.5703125" style="1" customWidth="1"/>
    <col min="14" max="14" width="14.85546875" style="1" customWidth="1"/>
    <col min="15" max="15" width="13.85546875" style="1" customWidth="1"/>
    <col min="16" max="16" width="14.85546875" style="1" customWidth="1"/>
    <col min="17" max="16384" width="9.140625" style="1"/>
  </cols>
  <sheetData>
    <row r="1" spans="1:19" x14ac:dyDescent="0.2">
      <c r="B1" s="105"/>
      <c r="C1" s="105"/>
      <c r="D1" s="105"/>
      <c r="E1" s="105"/>
      <c r="F1" s="105"/>
      <c r="G1" s="105"/>
      <c r="H1" s="105"/>
      <c r="I1" s="105"/>
    </row>
    <row r="2" spans="1:19" ht="16.5" customHeight="1" x14ac:dyDescent="0.2">
      <c r="B2" s="106" t="s">
        <v>251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9" x14ac:dyDescent="0.2">
      <c r="B3" s="2"/>
      <c r="C3" s="3"/>
      <c r="D3" s="3"/>
      <c r="E3" s="3"/>
      <c r="F3" s="3"/>
      <c r="G3" s="3"/>
      <c r="H3" s="3"/>
      <c r="I3" s="3"/>
      <c r="O3" s="4" t="s">
        <v>1</v>
      </c>
    </row>
    <row r="4" spans="1:19" ht="69.75" customHeight="1" x14ac:dyDescent="0.2">
      <c r="A4" s="98" t="s">
        <v>252</v>
      </c>
      <c r="B4" s="99" t="s">
        <v>253</v>
      </c>
      <c r="C4" s="100" t="s">
        <v>3</v>
      </c>
      <c r="D4" s="104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0" t="s">
        <v>7</v>
      </c>
      <c r="O4" s="97" t="s">
        <v>4</v>
      </c>
    </row>
    <row r="5" spans="1:19" s="5" customFormat="1" ht="48.75" customHeight="1" x14ac:dyDescent="0.2">
      <c r="A5" s="98"/>
      <c r="B5" s="99"/>
      <c r="C5" s="100"/>
      <c r="D5" s="101" t="s">
        <v>5</v>
      </c>
      <c r="E5" s="102"/>
      <c r="F5" s="103" t="s">
        <v>8</v>
      </c>
      <c r="G5" s="103"/>
      <c r="H5" s="103" t="s">
        <v>9</v>
      </c>
      <c r="I5" s="103"/>
      <c r="J5" s="103" t="s">
        <v>10</v>
      </c>
      <c r="K5" s="103"/>
      <c r="L5" s="101" t="s">
        <v>11</v>
      </c>
      <c r="M5" s="102"/>
      <c r="N5" s="100"/>
      <c r="O5" s="97"/>
    </row>
    <row r="6" spans="1:19" ht="171.75" customHeight="1" x14ac:dyDescent="0.2">
      <c r="A6" s="98"/>
      <c r="B6" s="99"/>
      <c r="C6" s="100"/>
      <c r="D6" s="6" t="s">
        <v>0</v>
      </c>
      <c r="E6" s="9" t="s">
        <v>2</v>
      </c>
      <c r="F6" s="6" t="s">
        <v>0</v>
      </c>
      <c r="G6" s="9" t="s">
        <v>2</v>
      </c>
      <c r="H6" s="6" t="s">
        <v>0</v>
      </c>
      <c r="I6" s="9" t="s">
        <v>2</v>
      </c>
      <c r="J6" s="6" t="s">
        <v>0</v>
      </c>
      <c r="K6" s="9" t="s">
        <v>2</v>
      </c>
      <c r="L6" s="6" t="s">
        <v>0</v>
      </c>
      <c r="M6" s="9" t="s">
        <v>2</v>
      </c>
      <c r="N6" s="100"/>
      <c r="O6" s="97"/>
    </row>
    <row r="7" spans="1:19" s="5" customFormat="1" ht="28.5" x14ac:dyDescent="0.25">
      <c r="A7" s="54" t="s">
        <v>12</v>
      </c>
      <c r="B7" s="73" t="s">
        <v>13</v>
      </c>
      <c r="C7" s="14">
        <f>C8+C10+C12+C17+C20+C23+C26+C28+C42+C43</f>
        <v>497894.29</v>
      </c>
      <c r="D7" s="15">
        <f>D8+D10+D12+D17+D20+D23+D26+D28+D42+D43</f>
        <v>-0.01</v>
      </c>
      <c r="E7" s="14">
        <f t="shared" ref="E7:I7" si="0">E8+E10+E12+E17+E20+E23+E26+E28+E42+E43</f>
        <v>497894.27999999997</v>
      </c>
      <c r="F7" s="15">
        <f t="shared" si="0"/>
        <v>264.58</v>
      </c>
      <c r="G7" s="14">
        <f t="shared" si="0"/>
        <v>498158.86</v>
      </c>
      <c r="H7" s="15">
        <f t="shared" si="0"/>
        <v>25001.79</v>
      </c>
      <c r="I7" s="14">
        <f t="shared" si="0"/>
        <v>523160.64999999997</v>
      </c>
      <c r="J7" s="15">
        <f>J8+J10+J12+J17+J20+J23+J26+J28+J42+J43+J39</f>
        <v>26026</v>
      </c>
      <c r="K7" s="14">
        <f>K8+K10+K12+K17+K20+K23+K26+K28+K42+K43+K39</f>
        <v>549186.65</v>
      </c>
      <c r="L7" s="15">
        <f>L8+L10+L12+L17+L20+L23+L26+L28+L42+L43+L39</f>
        <v>67543.12999999999</v>
      </c>
      <c r="M7" s="14">
        <f>M8+M10+M12+M17+M20+M23+M26+M28+M42+M43+M39</f>
        <v>616729.78</v>
      </c>
      <c r="N7" s="48">
        <f t="shared" ref="N7:N8" si="1">M7</f>
        <v>616729.78</v>
      </c>
      <c r="O7" s="15">
        <f t="shared" ref="O7:O8" si="2">N7-C7</f>
        <v>118835.49000000005</v>
      </c>
      <c r="P7" s="11"/>
    </row>
    <row r="8" spans="1:19" ht="15" x14ac:dyDescent="0.25">
      <c r="A8" s="55" t="s">
        <v>14</v>
      </c>
      <c r="B8" s="74" t="s">
        <v>15</v>
      </c>
      <c r="C8" s="18">
        <f>C9</f>
        <v>206242</v>
      </c>
      <c r="D8" s="19">
        <f>D9</f>
        <v>-0.01</v>
      </c>
      <c r="E8" s="18">
        <f t="shared" ref="E8:M8" si="3">E9</f>
        <v>206241.99</v>
      </c>
      <c r="F8" s="19">
        <f t="shared" si="3"/>
        <v>0</v>
      </c>
      <c r="G8" s="18">
        <f t="shared" si="3"/>
        <v>206241.99</v>
      </c>
      <c r="H8" s="19">
        <f t="shared" si="3"/>
        <v>0</v>
      </c>
      <c r="I8" s="18">
        <f t="shared" si="3"/>
        <v>206241.99</v>
      </c>
      <c r="J8" s="19">
        <f t="shared" si="3"/>
        <v>0</v>
      </c>
      <c r="K8" s="18">
        <f t="shared" si="3"/>
        <v>206241.99</v>
      </c>
      <c r="L8" s="19">
        <f t="shared" si="3"/>
        <v>25013.11</v>
      </c>
      <c r="M8" s="18">
        <f t="shared" si="3"/>
        <v>231255.09999999998</v>
      </c>
      <c r="N8" s="42">
        <f t="shared" si="1"/>
        <v>231255.09999999998</v>
      </c>
      <c r="O8" s="43">
        <f t="shared" si="2"/>
        <v>25013.099999999977</v>
      </c>
      <c r="P8" s="12"/>
      <c r="Q8" s="7"/>
      <c r="R8" s="7"/>
      <c r="S8" s="7"/>
    </row>
    <row r="9" spans="1:19" ht="15" x14ac:dyDescent="0.25">
      <c r="A9" s="56" t="s">
        <v>16</v>
      </c>
      <c r="B9" s="75" t="s">
        <v>17</v>
      </c>
      <c r="C9" s="22">
        <v>206242</v>
      </c>
      <c r="D9" s="21">
        <v>-0.01</v>
      </c>
      <c r="E9" s="20">
        <f>C9+D9</f>
        <v>206241.99</v>
      </c>
      <c r="F9" s="21">
        <v>0</v>
      </c>
      <c r="G9" s="20">
        <f>E9+F9</f>
        <v>206241.99</v>
      </c>
      <c r="H9" s="21">
        <v>0</v>
      </c>
      <c r="I9" s="20">
        <f>G9+H9</f>
        <v>206241.99</v>
      </c>
      <c r="J9" s="23">
        <v>0</v>
      </c>
      <c r="K9" s="20">
        <f>I9+J9</f>
        <v>206241.99</v>
      </c>
      <c r="L9" s="23">
        <v>25013.11</v>
      </c>
      <c r="M9" s="20">
        <f>K9+L9</f>
        <v>231255.09999999998</v>
      </c>
      <c r="N9" s="20">
        <f>M9</f>
        <v>231255.09999999998</v>
      </c>
      <c r="O9" s="21">
        <f>N9-C9</f>
        <v>25013.099999999977</v>
      </c>
      <c r="P9" s="12"/>
      <c r="Q9" s="7"/>
      <c r="R9" s="7"/>
      <c r="S9" s="7"/>
    </row>
    <row r="10" spans="1:19" ht="60" x14ac:dyDescent="0.25">
      <c r="A10" s="55" t="s">
        <v>18</v>
      </c>
      <c r="B10" s="74" t="s">
        <v>19</v>
      </c>
      <c r="C10" s="18">
        <f>C11</f>
        <v>30969.85</v>
      </c>
      <c r="D10" s="19">
        <f t="shared" ref="D10:M10" si="4">D11</f>
        <v>0</v>
      </c>
      <c r="E10" s="18">
        <f t="shared" si="4"/>
        <v>30969.85</v>
      </c>
      <c r="F10" s="19">
        <f t="shared" si="4"/>
        <v>0</v>
      </c>
      <c r="G10" s="18">
        <f t="shared" si="4"/>
        <v>30969.85</v>
      </c>
      <c r="H10" s="19">
        <f t="shared" si="4"/>
        <v>0</v>
      </c>
      <c r="I10" s="18">
        <f t="shared" si="4"/>
        <v>30969.85</v>
      </c>
      <c r="J10" s="19">
        <f t="shared" si="4"/>
        <v>3000</v>
      </c>
      <c r="K10" s="18">
        <f t="shared" si="4"/>
        <v>33969.85</v>
      </c>
      <c r="L10" s="19">
        <f t="shared" si="4"/>
        <v>1516.18</v>
      </c>
      <c r="M10" s="18">
        <f t="shared" si="4"/>
        <v>35486.03</v>
      </c>
      <c r="N10" s="42">
        <f t="shared" ref="N10:N73" si="5">M10</f>
        <v>35486.03</v>
      </c>
      <c r="O10" s="43">
        <f t="shared" ref="O10:O73" si="6">N10-C10</f>
        <v>4516.18</v>
      </c>
      <c r="P10" s="12"/>
      <c r="Q10" s="7"/>
      <c r="R10" s="7"/>
      <c r="S10" s="7"/>
    </row>
    <row r="11" spans="1:19" ht="45" x14ac:dyDescent="0.25">
      <c r="A11" s="56" t="s">
        <v>20</v>
      </c>
      <c r="B11" s="75" t="s">
        <v>21</v>
      </c>
      <c r="C11" s="22">
        <v>30969.85</v>
      </c>
      <c r="D11" s="21">
        <v>0</v>
      </c>
      <c r="E11" s="20">
        <f>C11+D11</f>
        <v>30969.85</v>
      </c>
      <c r="F11" s="21">
        <v>0</v>
      </c>
      <c r="G11" s="41">
        <f>E11+F11</f>
        <v>30969.85</v>
      </c>
      <c r="H11" s="21">
        <v>0</v>
      </c>
      <c r="I11" s="41">
        <f>G11+H11</f>
        <v>30969.85</v>
      </c>
      <c r="J11" s="23">
        <v>3000</v>
      </c>
      <c r="K11" s="20">
        <f>I11+J11</f>
        <v>33969.85</v>
      </c>
      <c r="L11" s="23">
        <v>1516.18</v>
      </c>
      <c r="M11" s="20">
        <f>K11+L11</f>
        <v>35486.03</v>
      </c>
      <c r="N11" s="20">
        <f t="shared" si="5"/>
        <v>35486.03</v>
      </c>
      <c r="O11" s="21">
        <f t="shared" si="6"/>
        <v>4516.18</v>
      </c>
      <c r="P11" s="12"/>
      <c r="Q11" s="7"/>
      <c r="R11" s="7"/>
      <c r="S11" s="7"/>
    </row>
    <row r="12" spans="1:19" ht="30" x14ac:dyDescent="0.25">
      <c r="A12" s="55" t="s">
        <v>22</v>
      </c>
      <c r="B12" s="74" t="s">
        <v>23</v>
      </c>
      <c r="C12" s="18">
        <f>C13+C14+C15+C16</f>
        <v>112947</v>
      </c>
      <c r="D12" s="19">
        <f t="shared" ref="D12:M12" si="7">D13+D14+D15+D16</f>
        <v>0</v>
      </c>
      <c r="E12" s="18">
        <f t="shared" si="7"/>
        <v>112947</v>
      </c>
      <c r="F12" s="19">
        <f t="shared" si="7"/>
        <v>12000</v>
      </c>
      <c r="G12" s="18">
        <f t="shared" si="7"/>
        <v>124947</v>
      </c>
      <c r="H12" s="19">
        <f t="shared" si="7"/>
        <v>25000</v>
      </c>
      <c r="I12" s="18">
        <f t="shared" si="7"/>
        <v>149947</v>
      </c>
      <c r="J12" s="19">
        <f t="shared" si="7"/>
        <v>17956</v>
      </c>
      <c r="K12" s="18">
        <f t="shared" si="7"/>
        <v>167903</v>
      </c>
      <c r="L12" s="19">
        <f t="shared" si="7"/>
        <v>16112.27</v>
      </c>
      <c r="M12" s="18">
        <f t="shared" si="7"/>
        <v>184015.27</v>
      </c>
      <c r="N12" s="42">
        <f t="shared" si="5"/>
        <v>184015.27</v>
      </c>
      <c r="O12" s="43">
        <f t="shared" si="6"/>
        <v>71068.26999999999</v>
      </c>
      <c r="P12" s="12"/>
      <c r="Q12" s="7"/>
      <c r="R12" s="7"/>
      <c r="S12" s="7"/>
    </row>
    <row r="13" spans="1:19" ht="45" x14ac:dyDescent="0.25">
      <c r="A13" s="56" t="s">
        <v>24</v>
      </c>
      <c r="B13" s="75" t="s">
        <v>25</v>
      </c>
      <c r="C13" s="22">
        <v>13269</v>
      </c>
      <c r="D13" s="21">
        <v>0</v>
      </c>
      <c r="E13" s="20">
        <f t="shared" ref="E13:E16" si="8">C13+D13</f>
        <v>13269</v>
      </c>
      <c r="F13" s="21">
        <v>0</v>
      </c>
      <c r="G13" s="41">
        <f t="shared" ref="G13:G14" si="9">E13+F13</f>
        <v>13269</v>
      </c>
      <c r="H13" s="21">
        <v>0</v>
      </c>
      <c r="I13" s="41">
        <f t="shared" ref="I13:I14" si="10">G13+H13</f>
        <v>13269</v>
      </c>
      <c r="J13" s="23">
        <v>3756</v>
      </c>
      <c r="K13" s="20">
        <f t="shared" ref="K13:K38" si="11">I13+J13</f>
        <v>17025</v>
      </c>
      <c r="L13" s="23">
        <v>3376.01</v>
      </c>
      <c r="M13" s="20">
        <f t="shared" ref="M13:M41" si="12">K13+L13</f>
        <v>20401.010000000002</v>
      </c>
      <c r="N13" s="20">
        <f t="shared" si="5"/>
        <v>20401.010000000002</v>
      </c>
      <c r="O13" s="21">
        <f t="shared" si="6"/>
        <v>7132.010000000002</v>
      </c>
      <c r="P13" s="12"/>
      <c r="Q13" s="7"/>
      <c r="R13" s="7"/>
      <c r="S13" s="7"/>
    </row>
    <row r="14" spans="1:19" ht="75" x14ac:dyDescent="0.25">
      <c r="A14" s="56" t="s">
        <v>26</v>
      </c>
      <c r="B14" s="76" t="s">
        <v>27</v>
      </c>
      <c r="C14" s="22">
        <v>415</v>
      </c>
      <c r="D14" s="21">
        <v>0</v>
      </c>
      <c r="E14" s="20">
        <f t="shared" si="8"/>
        <v>415</v>
      </c>
      <c r="F14" s="21">
        <v>0</v>
      </c>
      <c r="G14" s="41">
        <f t="shared" si="9"/>
        <v>415</v>
      </c>
      <c r="H14" s="21">
        <v>0</v>
      </c>
      <c r="I14" s="41">
        <f t="shared" si="10"/>
        <v>415</v>
      </c>
      <c r="J14" s="23">
        <v>0</v>
      </c>
      <c r="K14" s="20">
        <f t="shared" si="11"/>
        <v>415</v>
      </c>
      <c r="L14" s="23">
        <v>-271.8</v>
      </c>
      <c r="M14" s="20">
        <f t="shared" si="12"/>
        <v>143.19999999999999</v>
      </c>
      <c r="N14" s="20">
        <f t="shared" si="5"/>
        <v>143.19999999999999</v>
      </c>
      <c r="O14" s="21">
        <f t="shared" si="6"/>
        <v>-271.8</v>
      </c>
      <c r="P14" s="12"/>
      <c r="Q14" s="7"/>
      <c r="R14" s="7"/>
      <c r="S14" s="7"/>
    </row>
    <row r="15" spans="1:19" s="5" customFormat="1" ht="15" x14ac:dyDescent="0.25">
      <c r="A15" s="56" t="s">
        <v>28</v>
      </c>
      <c r="B15" s="37" t="s">
        <v>29</v>
      </c>
      <c r="C15" s="25">
        <v>88797</v>
      </c>
      <c r="D15" s="21">
        <v>0</v>
      </c>
      <c r="E15" s="20">
        <f t="shared" si="8"/>
        <v>88797</v>
      </c>
      <c r="F15" s="21">
        <v>12000</v>
      </c>
      <c r="G15" s="41">
        <f>E15+F15</f>
        <v>100797</v>
      </c>
      <c r="H15" s="21">
        <v>25000</v>
      </c>
      <c r="I15" s="41">
        <f>G15+H15</f>
        <v>125797</v>
      </c>
      <c r="J15" s="21">
        <v>14200</v>
      </c>
      <c r="K15" s="20">
        <f t="shared" si="11"/>
        <v>139997</v>
      </c>
      <c r="L15" s="21">
        <v>13008.06</v>
      </c>
      <c r="M15" s="20">
        <f t="shared" si="12"/>
        <v>153005.06</v>
      </c>
      <c r="N15" s="20">
        <f t="shared" si="5"/>
        <v>153005.06</v>
      </c>
      <c r="O15" s="21">
        <f t="shared" si="6"/>
        <v>64208.06</v>
      </c>
      <c r="P15" s="12"/>
      <c r="Q15" s="7"/>
      <c r="R15" s="7"/>
      <c r="S15" s="7"/>
    </row>
    <row r="16" spans="1:19" ht="45" x14ac:dyDescent="0.25">
      <c r="A16" s="57" t="s">
        <v>30</v>
      </c>
      <c r="B16" s="76" t="s">
        <v>31</v>
      </c>
      <c r="C16" s="22">
        <v>10466</v>
      </c>
      <c r="D16" s="21">
        <v>0</v>
      </c>
      <c r="E16" s="20">
        <f t="shared" si="8"/>
        <v>10466</v>
      </c>
      <c r="F16" s="21">
        <v>0</v>
      </c>
      <c r="G16" s="41">
        <f>E16+F16</f>
        <v>10466</v>
      </c>
      <c r="H16" s="21">
        <v>0</v>
      </c>
      <c r="I16" s="41">
        <f>G16+H16</f>
        <v>10466</v>
      </c>
      <c r="J16" s="23">
        <v>0</v>
      </c>
      <c r="K16" s="20">
        <f t="shared" si="11"/>
        <v>10466</v>
      </c>
      <c r="L16" s="23">
        <v>0</v>
      </c>
      <c r="M16" s="20">
        <f t="shared" si="12"/>
        <v>10466</v>
      </c>
      <c r="N16" s="20">
        <f t="shared" si="5"/>
        <v>10466</v>
      </c>
      <c r="O16" s="21">
        <f t="shared" si="6"/>
        <v>0</v>
      </c>
      <c r="P16" s="12"/>
      <c r="Q16" s="7"/>
      <c r="R16" s="7"/>
      <c r="S16" s="7"/>
    </row>
    <row r="17" spans="1:19" s="5" customFormat="1" ht="15" x14ac:dyDescent="0.25">
      <c r="A17" s="55" t="s">
        <v>32</v>
      </c>
      <c r="B17" s="74" t="s">
        <v>33</v>
      </c>
      <c r="C17" s="27">
        <f>C18+C19</f>
        <v>91704.5</v>
      </c>
      <c r="D17" s="28">
        <f t="shared" ref="D17:M17" si="13">D18+D19</f>
        <v>0</v>
      </c>
      <c r="E17" s="27">
        <f t="shared" si="13"/>
        <v>91704.5</v>
      </c>
      <c r="F17" s="28">
        <f t="shared" si="13"/>
        <v>-12000</v>
      </c>
      <c r="G17" s="27">
        <f t="shared" si="13"/>
        <v>79704.5</v>
      </c>
      <c r="H17" s="28">
        <f t="shared" si="13"/>
        <v>0</v>
      </c>
      <c r="I17" s="27">
        <f t="shared" si="13"/>
        <v>79704.5</v>
      </c>
      <c r="J17" s="28">
        <f t="shared" si="13"/>
        <v>0</v>
      </c>
      <c r="K17" s="27">
        <f t="shared" si="13"/>
        <v>79704.5</v>
      </c>
      <c r="L17" s="28">
        <f t="shared" si="13"/>
        <v>10252.82</v>
      </c>
      <c r="M17" s="27">
        <f t="shared" si="13"/>
        <v>89957.319999999992</v>
      </c>
      <c r="N17" s="42">
        <f t="shared" si="5"/>
        <v>89957.319999999992</v>
      </c>
      <c r="O17" s="43">
        <f t="shared" si="6"/>
        <v>-1747.1800000000076</v>
      </c>
      <c r="P17" s="12"/>
      <c r="Q17" s="7"/>
      <c r="R17" s="7"/>
      <c r="S17" s="7"/>
    </row>
    <row r="18" spans="1:19" ht="15" x14ac:dyDescent="0.25">
      <c r="A18" s="57" t="s">
        <v>34</v>
      </c>
      <c r="B18" s="37" t="s">
        <v>35</v>
      </c>
      <c r="C18" s="22">
        <v>15137</v>
      </c>
      <c r="D18" s="21">
        <v>0</v>
      </c>
      <c r="E18" s="20">
        <f t="shared" ref="E18:E19" si="14">C18+D18</f>
        <v>15137</v>
      </c>
      <c r="F18" s="21">
        <v>0</v>
      </c>
      <c r="G18" s="41">
        <f>E18+F18</f>
        <v>15137</v>
      </c>
      <c r="H18" s="21">
        <v>0</v>
      </c>
      <c r="I18" s="41">
        <f t="shared" ref="I18:I19" si="15">G18+H18</f>
        <v>15137</v>
      </c>
      <c r="J18" s="23">
        <v>0</v>
      </c>
      <c r="K18" s="20">
        <f t="shared" si="11"/>
        <v>15137</v>
      </c>
      <c r="L18" s="23">
        <v>6533.64</v>
      </c>
      <c r="M18" s="20">
        <f t="shared" si="12"/>
        <v>21670.639999999999</v>
      </c>
      <c r="N18" s="20">
        <f t="shared" si="5"/>
        <v>21670.639999999999</v>
      </c>
      <c r="O18" s="21">
        <f t="shared" si="6"/>
        <v>6533.6399999999994</v>
      </c>
      <c r="P18" s="12"/>
      <c r="Q18" s="7"/>
      <c r="R18" s="7"/>
      <c r="S18" s="7"/>
    </row>
    <row r="19" spans="1:19" s="5" customFormat="1" ht="15" x14ac:dyDescent="0.25">
      <c r="A19" s="57" t="s">
        <v>36</v>
      </c>
      <c r="B19" s="77" t="s">
        <v>37</v>
      </c>
      <c r="C19" s="25">
        <v>76567.5</v>
      </c>
      <c r="D19" s="26">
        <v>0</v>
      </c>
      <c r="E19" s="20">
        <f t="shared" si="14"/>
        <v>76567.5</v>
      </c>
      <c r="F19" s="21">
        <v>-12000</v>
      </c>
      <c r="G19" s="41">
        <f>E19+F19</f>
        <v>64567.5</v>
      </c>
      <c r="H19" s="21">
        <v>0</v>
      </c>
      <c r="I19" s="41">
        <f t="shared" si="15"/>
        <v>64567.5</v>
      </c>
      <c r="J19" s="21">
        <v>0</v>
      </c>
      <c r="K19" s="20">
        <f t="shared" si="11"/>
        <v>64567.5</v>
      </c>
      <c r="L19" s="26">
        <v>3719.18</v>
      </c>
      <c r="M19" s="20">
        <f t="shared" si="12"/>
        <v>68286.679999999993</v>
      </c>
      <c r="N19" s="20">
        <f t="shared" si="5"/>
        <v>68286.679999999993</v>
      </c>
      <c r="O19" s="21">
        <f t="shared" si="6"/>
        <v>-8280.820000000007</v>
      </c>
      <c r="P19" s="12"/>
      <c r="Q19" s="7"/>
      <c r="R19" s="7"/>
      <c r="S19" s="7"/>
    </row>
    <row r="20" spans="1:19" ht="15" x14ac:dyDescent="0.25">
      <c r="A20" s="55" t="s">
        <v>38</v>
      </c>
      <c r="B20" s="74" t="s">
        <v>39</v>
      </c>
      <c r="C20" s="18">
        <f>C21+C22</f>
        <v>6226</v>
      </c>
      <c r="D20" s="19">
        <f t="shared" ref="D20:M20" si="16">D21+D22</f>
        <v>0</v>
      </c>
      <c r="E20" s="18">
        <f t="shared" si="16"/>
        <v>6226</v>
      </c>
      <c r="F20" s="19">
        <f t="shared" si="16"/>
        <v>0</v>
      </c>
      <c r="G20" s="18">
        <f t="shared" si="16"/>
        <v>6226</v>
      </c>
      <c r="H20" s="19">
        <f t="shared" si="16"/>
        <v>0</v>
      </c>
      <c r="I20" s="18">
        <f t="shared" si="16"/>
        <v>6226</v>
      </c>
      <c r="J20" s="19">
        <f t="shared" si="16"/>
        <v>0</v>
      </c>
      <c r="K20" s="18">
        <f t="shared" si="16"/>
        <v>6226</v>
      </c>
      <c r="L20" s="19">
        <f t="shared" si="16"/>
        <v>0</v>
      </c>
      <c r="M20" s="18">
        <f t="shared" si="16"/>
        <v>6226</v>
      </c>
      <c r="N20" s="42">
        <f t="shared" si="5"/>
        <v>6226</v>
      </c>
      <c r="O20" s="43">
        <f t="shared" si="6"/>
        <v>0</v>
      </c>
      <c r="P20" s="12"/>
      <c r="Q20" s="7"/>
      <c r="R20" s="7"/>
      <c r="S20" s="7"/>
    </row>
    <row r="21" spans="1:19" ht="45" x14ac:dyDescent="0.25">
      <c r="A21" s="56" t="s">
        <v>40</v>
      </c>
      <c r="B21" s="75" t="s">
        <v>41</v>
      </c>
      <c r="C21" s="20">
        <v>6226</v>
      </c>
      <c r="D21" s="21">
        <v>0</v>
      </c>
      <c r="E21" s="20">
        <f t="shared" ref="E21:E22" si="17">C21+D21</f>
        <v>6226</v>
      </c>
      <c r="F21" s="21">
        <v>0</v>
      </c>
      <c r="G21" s="41">
        <f t="shared" ref="G21:G22" si="18">E21+F21</f>
        <v>6226</v>
      </c>
      <c r="H21" s="21">
        <v>0</v>
      </c>
      <c r="I21" s="41">
        <f t="shared" ref="I21:I22" si="19">G21+H21</f>
        <v>6226</v>
      </c>
      <c r="J21" s="23">
        <v>0</v>
      </c>
      <c r="K21" s="20">
        <f t="shared" si="11"/>
        <v>6226</v>
      </c>
      <c r="L21" s="23">
        <v>-12.8</v>
      </c>
      <c r="M21" s="20">
        <f t="shared" si="12"/>
        <v>6213.2</v>
      </c>
      <c r="N21" s="20">
        <f t="shared" si="5"/>
        <v>6213.2</v>
      </c>
      <c r="O21" s="21">
        <f t="shared" si="6"/>
        <v>-12.800000000000182</v>
      </c>
      <c r="P21" s="12"/>
      <c r="Q21" s="7"/>
      <c r="R21" s="7"/>
      <c r="S21" s="7"/>
    </row>
    <row r="22" spans="1:19" ht="60" x14ac:dyDescent="0.25">
      <c r="A22" s="56" t="s">
        <v>42</v>
      </c>
      <c r="B22" s="75" t="s">
        <v>43</v>
      </c>
      <c r="C22" s="20">
        <v>0</v>
      </c>
      <c r="D22" s="21">
        <v>0</v>
      </c>
      <c r="E22" s="20">
        <f t="shared" si="17"/>
        <v>0</v>
      </c>
      <c r="F22" s="21">
        <v>0</v>
      </c>
      <c r="G22" s="41">
        <f t="shared" si="18"/>
        <v>0</v>
      </c>
      <c r="H22" s="21">
        <v>0</v>
      </c>
      <c r="I22" s="41">
        <f t="shared" si="19"/>
        <v>0</v>
      </c>
      <c r="J22" s="23">
        <v>0</v>
      </c>
      <c r="K22" s="20">
        <f t="shared" si="11"/>
        <v>0</v>
      </c>
      <c r="L22" s="23">
        <v>12.8</v>
      </c>
      <c r="M22" s="20">
        <f t="shared" si="12"/>
        <v>12.8</v>
      </c>
      <c r="N22" s="20">
        <f t="shared" si="5"/>
        <v>12.8</v>
      </c>
      <c r="O22" s="21">
        <f t="shared" si="6"/>
        <v>12.8</v>
      </c>
      <c r="P22" s="12"/>
      <c r="Q22" s="7"/>
      <c r="R22" s="7"/>
      <c r="S22" s="7"/>
    </row>
    <row r="23" spans="1:19" s="5" customFormat="1" ht="75" x14ac:dyDescent="0.25">
      <c r="A23" s="55" t="s">
        <v>44</v>
      </c>
      <c r="B23" s="74" t="s">
        <v>45</v>
      </c>
      <c r="C23" s="27">
        <f>C24+C25</f>
        <v>34109.83</v>
      </c>
      <c r="D23" s="28">
        <f t="shared" ref="D23:L23" si="20">D24+D25</f>
        <v>0</v>
      </c>
      <c r="E23" s="27">
        <f t="shared" si="20"/>
        <v>34109.83</v>
      </c>
      <c r="F23" s="28">
        <f t="shared" si="20"/>
        <v>0</v>
      </c>
      <c r="G23" s="27">
        <f t="shared" si="20"/>
        <v>34109.83</v>
      </c>
      <c r="H23" s="28">
        <f t="shared" si="20"/>
        <v>0</v>
      </c>
      <c r="I23" s="27">
        <f t="shared" si="20"/>
        <v>34109.83</v>
      </c>
      <c r="J23" s="28">
        <f t="shared" si="20"/>
        <v>3060.6099999999997</v>
      </c>
      <c r="K23" s="27">
        <f>K24+K25</f>
        <v>37170.44</v>
      </c>
      <c r="L23" s="28">
        <f t="shared" si="20"/>
        <v>6732.56</v>
      </c>
      <c r="M23" s="27">
        <f>M24+M25</f>
        <v>43903</v>
      </c>
      <c r="N23" s="42">
        <f t="shared" si="5"/>
        <v>43903</v>
      </c>
      <c r="O23" s="43">
        <f t="shared" si="6"/>
        <v>9793.1699999999983</v>
      </c>
      <c r="P23" s="12"/>
      <c r="Q23" s="7"/>
      <c r="R23" s="7"/>
      <c r="S23" s="7"/>
    </row>
    <row r="24" spans="1:19" ht="150" x14ac:dyDescent="0.25">
      <c r="A24" s="56" t="s">
        <v>46</v>
      </c>
      <c r="B24" s="75" t="s">
        <v>47</v>
      </c>
      <c r="C24" s="20">
        <v>34109.83</v>
      </c>
      <c r="D24" s="21">
        <v>0</v>
      </c>
      <c r="E24" s="20">
        <f t="shared" ref="E24:E25" si="21">C24+D24</f>
        <v>34109.83</v>
      </c>
      <c r="F24" s="21">
        <v>0</v>
      </c>
      <c r="G24" s="41">
        <f t="shared" ref="G24:G25" si="22">E24+F24</f>
        <v>34109.83</v>
      </c>
      <c r="H24" s="21">
        <v>0</v>
      </c>
      <c r="I24" s="41">
        <f t="shared" ref="I24:I25" si="23">G24+H24</f>
        <v>34109.83</v>
      </c>
      <c r="J24" s="23">
        <v>1100</v>
      </c>
      <c r="K24" s="20">
        <f t="shared" si="11"/>
        <v>35209.83</v>
      </c>
      <c r="L24" s="23">
        <v>6079.46</v>
      </c>
      <c r="M24" s="20">
        <f t="shared" si="12"/>
        <v>41289.29</v>
      </c>
      <c r="N24" s="20">
        <f t="shared" si="5"/>
        <v>41289.29</v>
      </c>
      <c r="O24" s="21">
        <f t="shared" si="6"/>
        <v>7179.4599999999991</v>
      </c>
      <c r="P24" s="12"/>
      <c r="Q24" s="7"/>
      <c r="R24" s="7"/>
      <c r="S24" s="7"/>
    </row>
    <row r="25" spans="1:19" ht="135" x14ac:dyDescent="0.25">
      <c r="A25" s="56" t="s">
        <v>48</v>
      </c>
      <c r="B25" s="75" t="s">
        <v>49</v>
      </c>
      <c r="C25" s="20">
        <v>0</v>
      </c>
      <c r="D25" s="21">
        <v>0</v>
      </c>
      <c r="E25" s="20">
        <f t="shared" si="21"/>
        <v>0</v>
      </c>
      <c r="F25" s="21">
        <v>0</v>
      </c>
      <c r="G25" s="41">
        <f t="shared" si="22"/>
        <v>0</v>
      </c>
      <c r="H25" s="21">
        <v>0</v>
      </c>
      <c r="I25" s="41">
        <f t="shared" si="23"/>
        <v>0</v>
      </c>
      <c r="J25" s="23">
        <v>1960.61</v>
      </c>
      <c r="K25" s="20">
        <f t="shared" si="11"/>
        <v>1960.61</v>
      </c>
      <c r="L25" s="23">
        <v>653.1</v>
      </c>
      <c r="M25" s="20">
        <f t="shared" si="12"/>
        <v>2613.71</v>
      </c>
      <c r="N25" s="20">
        <f t="shared" si="5"/>
        <v>2613.71</v>
      </c>
      <c r="O25" s="21">
        <f t="shared" si="6"/>
        <v>2613.71</v>
      </c>
      <c r="P25" s="12"/>
      <c r="Q25" s="7"/>
      <c r="R25" s="7"/>
      <c r="S25" s="7"/>
    </row>
    <row r="26" spans="1:19" ht="30" x14ac:dyDescent="0.25">
      <c r="A26" s="55" t="s">
        <v>50</v>
      </c>
      <c r="B26" s="74" t="s">
        <v>51</v>
      </c>
      <c r="C26" s="18">
        <f>C27</f>
        <v>145.02000000000001</v>
      </c>
      <c r="D26" s="19">
        <f t="shared" ref="D26:M26" si="24">D27</f>
        <v>0</v>
      </c>
      <c r="E26" s="18">
        <f t="shared" si="24"/>
        <v>145.02000000000001</v>
      </c>
      <c r="F26" s="19">
        <f t="shared" si="24"/>
        <v>0</v>
      </c>
      <c r="G26" s="18">
        <f t="shared" si="24"/>
        <v>145.02000000000001</v>
      </c>
      <c r="H26" s="19">
        <f t="shared" si="24"/>
        <v>0</v>
      </c>
      <c r="I26" s="18">
        <f t="shared" si="24"/>
        <v>145.02000000000001</v>
      </c>
      <c r="J26" s="19">
        <f t="shared" si="24"/>
        <v>0</v>
      </c>
      <c r="K26" s="18">
        <f t="shared" si="24"/>
        <v>145.02000000000001</v>
      </c>
      <c r="L26" s="19">
        <f t="shared" si="24"/>
        <v>0</v>
      </c>
      <c r="M26" s="18">
        <f t="shared" si="24"/>
        <v>145.02000000000001</v>
      </c>
      <c r="N26" s="42">
        <f t="shared" si="5"/>
        <v>145.02000000000001</v>
      </c>
      <c r="O26" s="43">
        <f t="shared" si="6"/>
        <v>0</v>
      </c>
      <c r="P26" s="12"/>
      <c r="Q26" s="7"/>
      <c r="R26" s="7"/>
      <c r="S26" s="7"/>
    </row>
    <row r="27" spans="1:19" s="5" customFormat="1" ht="30" x14ac:dyDescent="0.25">
      <c r="A27" s="56" t="s">
        <v>52</v>
      </c>
      <c r="B27" s="75" t="s">
        <v>53</v>
      </c>
      <c r="C27" s="41">
        <v>145.02000000000001</v>
      </c>
      <c r="D27" s="21">
        <v>0</v>
      </c>
      <c r="E27" s="20">
        <f>C27+D27</f>
        <v>145.02000000000001</v>
      </c>
      <c r="F27" s="21">
        <v>0</v>
      </c>
      <c r="G27" s="41">
        <f>E27+F27</f>
        <v>145.02000000000001</v>
      </c>
      <c r="H27" s="21">
        <v>0</v>
      </c>
      <c r="I27" s="41">
        <f>G27+H27</f>
        <v>145.02000000000001</v>
      </c>
      <c r="J27" s="21">
        <v>0</v>
      </c>
      <c r="K27" s="20">
        <f t="shared" si="11"/>
        <v>145.02000000000001</v>
      </c>
      <c r="L27" s="21">
        <v>0</v>
      </c>
      <c r="M27" s="20">
        <f t="shared" si="12"/>
        <v>145.02000000000001</v>
      </c>
      <c r="N27" s="20">
        <f t="shared" si="5"/>
        <v>145.02000000000001</v>
      </c>
      <c r="O27" s="21">
        <f t="shared" si="6"/>
        <v>0</v>
      </c>
      <c r="P27" s="12"/>
      <c r="Q27" s="7"/>
      <c r="R27" s="7"/>
      <c r="S27" s="7"/>
    </row>
    <row r="28" spans="1:19" ht="60" x14ac:dyDescent="0.25">
      <c r="A28" s="55" t="s">
        <v>54</v>
      </c>
      <c r="B28" s="74" t="s">
        <v>55</v>
      </c>
      <c r="C28" s="18">
        <f>C29+C30+C31+C32+C33+C34+C35+C36+D37+C38</f>
        <v>9229.6299999999992</v>
      </c>
      <c r="D28" s="19">
        <f t="shared" ref="D28:J28" si="25">D29+D30+D31+D32+D33+D34+D35+D36+E37+D38</f>
        <v>0</v>
      </c>
      <c r="E28" s="18">
        <f t="shared" si="25"/>
        <v>9229.6299999999992</v>
      </c>
      <c r="F28" s="19">
        <f t="shared" si="25"/>
        <v>0</v>
      </c>
      <c r="G28" s="18">
        <f t="shared" si="25"/>
        <v>9229.6299999999992</v>
      </c>
      <c r="H28" s="19">
        <f t="shared" si="25"/>
        <v>0</v>
      </c>
      <c r="I28" s="18">
        <f t="shared" si="25"/>
        <v>9229.6299999999992</v>
      </c>
      <c r="J28" s="19">
        <f t="shared" si="25"/>
        <v>1870</v>
      </c>
      <c r="K28" s="18">
        <f>K29+K30+K31+K32+K33+K34+K35+K36+K38+K37</f>
        <v>11099.63</v>
      </c>
      <c r="L28" s="19">
        <f>L29+L30+L31+L32+L33+L34+L35+L36+L38+L37</f>
        <v>1886.1299999999997</v>
      </c>
      <c r="M28" s="18">
        <f>M29+M30+M31+M32+M33+M34+M35+M36+M38+M37</f>
        <v>12985.759999999998</v>
      </c>
      <c r="N28" s="42">
        <f t="shared" si="5"/>
        <v>12985.759999999998</v>
      </c>
      <c r="O28" s="43">
        <f t="shared" si="6"/>
        <v>3756.1299999999992</v>
      </c>
      <c r="P28" s="12"/>
      <c r="Q28" s="7"/>
      <c r="R28" s="7"/>
      <c r="S28" s="7"/>
    </row>
    <row r="29" spans="1:19" s="5" customFormat="1" ht="45" x14ac:dyDescent="0.25">
      <c r="A29" s="56" t="s">
        <v>56</v>
      </c>
      <c r="B29" s="76" t="s">
        <v>57</v>
      </c>
      <c r="C29" s="41">
        <v>0</v>
      </c>
      <c r="D29" s="21">
        <v>0</v>
      </c>
      <c r="E29" s="20">
        <f t="shared" ref="E29:M42" si="26">C29+D29</f>
        <v>0</v>
      </c>
      <c r="F29" s="21">
        <v>0</v>
      </c>
      <c r="G29" s="41">
        <f t="shared" ref="G29:G41" si="27">E29+F29</f>
        <v>0</v>
      </c>
      <c r="H29" s="21">
        <v>0</v>
      </c>
      <c r="I29" s="41">
        <f t="shared" ref="I29:I41" si="28">G29+H29</f>
        <v>0</v>
      </c>
      <c r="J29" s="21">
        <v>950</v>
      </c>
      <c r="K29" s="20">
        <f t="shared" si="11"/>
        <v>950</v>
      </c>
      <c r="L29" s="21">
        <v>305</v>
      </c>
      <c r="M29" s="20">
        <f t="shared" si="12"/>
        <v>1255</v>
      </c>
      <c r="N29" s="20">
        <f t="shared" si="5"/>
        <v>1255</v>
      </c>
      <c r="O29" s="21">
        <f t="shared" si="6"/>
        <v>1255</v>
      </c>
      <c r="P29" s="12"/>
      <c r="Q29" s="7"/>
      <c r="R29" s="7"/>
      <c r="S29" s="7"/>
    </row>
    <row r="30" spans="1:19" ht="45" x14ac:dyDescent="0.25">
      <c r="A30" s="56" t="s">
        <v>58</v>
      </c>
      <c r="B30" s="76" t="s">
        <v>57</v>
      </c>
      <c r="C30" s="20">
        <v>6955.03</v>
      </c>
      <c r="D30" s="21">
        <v>0</v>
      </c>
      <c r="E30" s="20">
        <f t="shared" si="26"/>
        <v>6955.03</v>
      </c>
      <c r="F30" s="21">
        <v>0</v>
      </c>
      <c r="G30" s="41">
        <f t="shared" si="27"/>
        <v>6955.03</v>
      </c>
      <c r="H30" s="21">
        <v>0</v>
      </c>
      <c r="I30" s="41">
        <f t="shared" si="28"/>
        <v>6955.03</v>
      </c>
      <c r="J30" s="23">
        <v>0</v>
      </c>
      <c r="K30" s="20">
        <f t="shared" si="11"/>
        <v>6955.03</v>
      </c>
      <c r="L30" s="23">
        <v>0</v>
      </c>
      <c r="M30" s="20">
        <f t="shared" si="12"/>
        <v>6955.03</v>
      </c>
      <c r="N30" s="20">
        <f t="shared" si="5"/>
        <v>6955.03</v>
      </c>
      <c r="O30" s="21">
        <f t="shared" si="6"/>
        <v>0</v>
      </c>
      <c r="P30" s="12"/>
      <c r="Q30" s="7"/>
      <c r="R30" s="7"/>
      <c r="S30" s="7"/>
    </row>
    <row r="31" spans="1:19" ht="60" x14ac:dyDescent="0.25">
      <c r="A31" s="56" t="s">
        <v>59</v>
      </c>
      <c r="B31" s="75" t="s">
        <v>60</v>
      </c>
      <c r="C31" s="20">
        <v>2210.1</v>
      </c>
      <c r="D31" s="21">
        <v>0</v>
      </c>
      <c r="E31" s="20">
        <f t="shared" si="26"/>
        <v>2210.1</v>
      </c>
      <c r="F31" s="21">
        <v>0</v>
      </c>
      <c r="G31" s="41">
        <f t="shared" si="27"/>
        <v>2210.1</v>
      </c>
      <c r="H31" s="21">
        <v>0</v>
      </c>
      <c r="I31" s="41">
        <f t="shared" si="28"/>
        <v>2210.1</v>
      </c>
      <c r="J31" s="23">
        <v>920</v>
      </c>
      <c r="K31" s="20">
        <f t="shared" si="11"/>
        <v>3130.1</v>
      </c>
      <c r="L31" s="23">
        <v>175</v>
      </c>
      <c r="M31" s="20">
        <f t="shared" si="12"/>
        <v>3305.1</v>
      </c>
      <c r="N31" s="20">
        <f t="shared" si="5"/>
        <v>3305.1</v>
      </c>
      <c r="O31" s="21">
        <f t="shared" si="6"/>
        <v>1095</v>
      </c>
      <c r="P31" s="12"/>
      <c r="Q31" s="7"/>
      <c r="R31" s="7"/>
      <c r="S31" s="7"/>
    </row>
    <row r="32" spans="1:19" ht="60" x14ac:dyDescent="0.25">
      <c r="A32" s="56" t="s">
        <v>61</v>
      </c>
      <c r="B32" s="75" t="s">
        <v>60</v>
      </c>
      <c r="C32" s="20">
        <v>64.5</v>
      </c>
      <c r="D32" s="21">
        <v>0</v>
      </c>
      <c r="E32" s="20">
        <f t="shared" si="26"/>
        <v>64.5</v>
      </c>
      <c r="F32" s="21">
        <v>0</v>
      </c>
      <c r="G32" s="41">
        <f t="shared" si="27"/>
        <v>64.5</v>
      </c>
      <c r="H32" s="21">
        <v>0</v>
      </c>
      <c r="I32" s="41">
        <f t="shared" si="28"/>
        <v>64.5</v>
      </c>
      <c r="J32" s="23">
        <v>0</v>
      </c>
      <c r="K32" s="20">
        <f t="shared" si="11"/>
        <v>64.5</v>
      </c>
      <c r="L32" s="23">
        <v>12.4</v>
      </c>
      <c r="M32" s="20">
        <f t="shared" si="12"/>
        <v>76.900000000000006</v>
      </c>
      <c r="N32" s="20">
        <f t="shared" si="5"/>
        <v>76.900000000000006</v>
      </c>
      <c r="O32" s="21">
        <f t="shared" si="6"/>
        <v>12.400000000000006</v>
      </c>
      <c r="P32" s="12"/>
      <c r="Q32" s="7"/>
      <c r="R32" s="7"/>
      <c r="S32" s="7"/>
    </row>
    <row r="33" spans="1:19" ht="75" x14ac:dyDescent="0.25">
      <c r="A33" s="56" t="s">
        <v>62</v>
      </c>
      <c r="B33" s="75" t="s">
        <v>63</v>
      </c>
      <c r="C33" s="20">
        <v>0</v>
      </c>
      <c r="D33" s="21">
        <v>0</v>
      </c>
      <c r="E33" s="20">
        <f t="shared" si="26"/>
        <v>0</v>
      </c>
      <c r="F33" s="21">
        <v>0</v>
      </c>
      <c r="G33" s="41">
        <f t="shared" si="27"/>
        <v>0</v>
      </c>
      <c r="H33" s="21">
        <v>0</v>
      </c>
      <c r="I33" s="41">
        <f t="shared" si="28"/>
        <v>0</v>
      </c>
      <c r="J33" s="23">
        <v>0</v>
      </c>
      <c r="K33" s="20">
        <f t="shared" si="11"/>
        <v>0</v>
      </c>
      <c r="L33" s="23">
        <v>22.8</v>
      </c>
      <c r="M33" s="20">
        <f t="shared" si="12"/>
        <v>22.8</v>
      </c>
      <c r="N33" s="20">
        <f t="shared" si="5"/>
        <v>22.8</v>
      </c>
      <c r="O33" s="21">
        <f t="shared" si="6"/>
        <v>22.8</v>
      </c>
      <c r="P33" s="12"/>
      <c r="Q33" s="7"/>
      <c r="R33" s="7"/>
      <c r="S33" s="7"/>
    </row>
    <row r="34" spans="1:19" ht="75" x14ac:dyDescent="0.25">
      <c r="A34" s="56" t="s">
        <v>64</v>
      </c>
      <c r="B34" s="75" t="s">
        <v>63</v>
      </c>
      <c r="C34" s="20">
        <v>0</v>
      </c>
      <c r="D34" s="21">
        <v>0</v>
      </c>
      <c r="E34" s="20">
        <f t="shared" si="26"/>
        <v>0</v>
      </c>
      <c r="F34" s="21">
        <v>0</v>
      </c>
      <c r="G34" s="41">
        <f t="shared" si="27"/>
        <v>0</v>
      </c>
      <c r="H34" s="21">
        <v>0</v>
      </c>
      <c r="I34" s="41">
        <f t="shared" si="28"/>
        <v>0</v>
      </c>
      <c r="J34" s="23">
        <v>0</v>
      </c>
      <c r="K34" s="20">
        <f t="shared" si="11"/>
        <v>0</v>
      </c>
      <c r="L34" s="23">
        <v>100.79</v>
      </c>
      <c r="M34" s="20">
        <f t="shared" si="12"/>
        <v>100.79</v>
      </c>
      <c r="N34" s="20">
        <f t="shared" si="5"/>
        <v>100.79</v>
      </c>
      <c r="O34" s="21">
        <f t="shared" si="6"/>
        <v>100.79</v>
      </c>
      <c r="P34" s="12"/>
      <c r="Q34" s="7"/>
      <c r="R34" s="7"/>
      <c r="S34" s="7"/>
    </row>
    <row r="35" spans="1:19" s="5" customFormat="1" ht="75" x14ac:dyDescent="0.25">
      <c r="A35" s="56" t="s">
        <v>65</v>
      </c>
      <c r="B35" s="75" t="s">
        <v>63</v>
      </c>
      <c r="C35" s="41">
        <v>0</v>
      </c>
      <c r="D35" s="21">
        <v>0</v>
      </c>
      <c r="E35" s="20">
        <f t="shared" si="26"/>
        <v>0</v>
      </c>
      <c r="F35" s="21">
        <v>0</v>
      </c>
      <c r="G35" s="41">
        <f t="shared" si="27"/>
        <v>0</v>
      </c>
      <c r="H35" s="21">
        <v>0</v>
      </c>
      <c r="I35" s="41">
        <f t="shared" si="28"/>
        <v>0</v>
      </c>
      <c r="J35" s="21">
        <v>0</v>
      </c>
      <c r="K35" s="20">
        <f t="shared" si="11"/>
        <v>0</v>
      </c>
      <c r="L35" s="21">
        <v>35.75</v>
      </c>
      <c r="M35" s="20">
        <f t="shared" si="12"/>
        <v>35.75</v>
      </c>
      <c r="N35" s="20">
        <f t="shared" si="5"/>
        <v>35.75</v>
      </c>
      <c r="O35" s="21">
        <f t="shared" si="6"/>
        <v>35.75</v>
      </c>
      <c r="P35" s="12"/>
      <c r="Q35" s="7"/>
      <c r="R35" s="7"/>
      <c r="S35" s="7"/>
    </row>
    <row r="36" spans="1:19" ht="75" x14ac:dyDescent="0.25">
      <c r="A36" s="56" t="s">
        <v>66</v>
      </c>
      <c r="B36" s="75" t="s">
        <v>63</v>
      </c>
      <c r="C36" s="20">
        <v>0</v>
      </c>
      <c r="D36" s="21">
        <v>0</v>
      </c>
      <c r="E36" s="20">
        <f t="shared" si="26"/>
        <v>0</v>
      </c>
      <c r="F36" s="21">
        <v>0</v>
      </c>
      <c r="G36" s="41">
        <f t="shared" si="27"/>
        <v>0</v>
      </c>
      <c r="H36" s="21">
        <v>0</v>
      </c>
      <c r="I36" s="41">
        <f t="shared" si="28"/>
        <v>0</v>
      </c>
      <c r="J36" s="23">
        <v>0</v>
      </c>
      <c r="K36" s="20">
        <f t="shared" si="11"/>
        <v>0</v>
      </c>
      <c r="L36" s="23">
        <v>22.06</v>
      </c>
      <c r="M36" s="20">
        <f t="shared" si="12"/>
        <v>22.06</v>
      </c>
      <c r="N36" s="20">
        <f t="shared" si="5"/>
        <v>22.06</v>
      </c>
      <c r="O36" s="21">
        <f t="shared" si="6"/>
        <v>22.06</v>
      </c>
      <c r="P36" s="12"/>
      <c r="Q36" s="7"/>
      <c r="R36" s="7"/>
      <c r="S36" s="7"/>
    </row>
    <row r="37" spans="1:19" ht="60" x14ac:dyDescent="0.25">
      <c r="A37" s="56" t="s">
        <v>67</v>
      </c>
      <c r="B37" s="78" t="s">
        <v>68</v>
      </c>
      <c r="C37" s="20">
        <v>0</v>
      </c>
      <c r="D37" s="21">
        <v>0</v>
      </c>
      <c r="E37" s="20">
        <f t="shared" si="26"/>
        <v>0</v>
      </c>
      <c r="F37" s="21">
        <v>0</v>
      </c>
      <c r="G37" s="41">
        <f t="shared" si="27"/>
        <v>0</v>
      </c>
      <c r="H37" s="21">
        <v>0</v>
      </c>
      <c r="I37" s="41">
        <f t="shared" si="28"/>
        <v>0</v>
      </c>
      <c r="J37" s="23">
        <v>0</v>
      </c>
      <c r="K37" s="20">
        <f t="shared" si="11"/>
        <v>0</v>
      </c>
      <c r="L37" s="23">
        <v>1051.8</v>
      </c>
      <c r="M37" s="20">
        <f t="shared" si="12"/>
        <v>1051.8</v>
      </c>
      <c r="N37" s="20">
        <f t="shared" si="5"/>
        <v>1051.8</v>
      </c>
      <c r="O37" s="21">
        <f t="shared" si="6"/>
        <v>1051.8</v>
      </c>
      <c r="P37" s="12"/>
      <c r="Q37" s="7"/>
      <c r="R37" s="7"/>
      <c r="S37" s="7"/>
    </row>
    <row r="38" spans="1:19" s="5" customFormat="1" ht="60" x14ac:dyDescent="0.25">
      <c r="A38" s="56" t="s">
        <v>69</v>
      </c>
      <c r="B38" s="78" t="s">
        <v>68</v>
      </c>
      <c r="C38" s="41">
        <v>0</v>
      </c>
      <c r="D38" s="21">
        <v>0</v>
      </c>
      <c r="E38" s="20">
        <f t="shared" si="26"/>
        <v>0</v>
      </c>
      <c r="F38" s="21">
        <v>0</v>
      </c>
      <c r="G38" s="41">
        <f t="shared" si="27"/>
        <v>0</v>
      </c>
      <c r="H38" s="21">
        <v>0</v>
      </c>
      <c r="I38" s="41">
        <f t="shared" si="28"/>
        <v>0</v>
      </c>
      <c r="J38" s="21">
        <v>0</v>
      </c>
      <c r="K38" s="20">
        <f t="shared" si="11"/>
        <v>0</v>
      </c>
      <c r="L38" s="21">
        <v>160.53</v>
      </c>
      <c r="M38" s="20">
        <f t="shared" si="12"/>
        <v>160.53</v>
      </c>
      <c r="N38" s="20">
        <f t="shared" si="5"/>
        <v>160.53</v>
      </c>
      <c r="O38" s="21">
        <f t="shared" si="6"/>
        <v>160.53</v>
      </c>
      <c r="P38" s="12"/>
      <c r="Q38" s="7"/>
      <c r="R38" s="7"/>
      <c r="S38" s="7"/>
    </row>
    <row r="39" spans="1:19" s="5" customFormat="1" ht="135" x14ac:dyDescent="0.25">
      <c r="A39" s="55" t="s">
        <v>234</v>
      </c>
      <c r="B39" s="92" t="s">
        <v>233</v>
      </c>
      <c r="C39" s="43">
        <f t="shared" ref="C39:I39" si="29">C40+C41</f>
        <v>0</v>
      </c>
      <c r="D39" s="43">
        <f t="shared" si="29"/>
        <v>0</v>
      </c>
      <c r="E39" s="43">
        <f t="shared" si="29"/>
        <v>0</v>
      </c>
      <c r="F39" s="43">
        <f t="shared" si="29"/>
        <v>0</v>
      </c>
      <c r="G39" s="43">
        <f t="shared" si="29"/>
        <v>0</v>
      </c>
      <c r="H39" s="43">
        <f t="shared" si="29"/>
        <v>0</v>
      </c>
      <c r="I39" s="43">
        <f t="shared" si="29"/>
        <v>0</v>
      </c>
      <c r="J39" s="43">
        <f>J40+J41</f>
        <v>2100</v>
      </c>
      <c r="K39" s="42">
        <f>K40+K41</f>
        <v>2100</v>
      </c>
      <c r="L39" s="43">
        <f>L40+L41</f>
        <v>5968.3</v>
      </c>
      <c r="M39" s="42">
        <f t="shared" si="12"/>
        <v>8068.3</v>
      </c>
      <c r="N39" s="42">
        <f t="shared" si="5"/>
        <v>8068.3</v>
      </c>
      <c r="O39" s="43">
        <f t="shared" si="6"/>
        <v>8068.3</v>
      </c>
      <c r="P39" s="12"/>
      <c r="Q39" s="7"/>
      <c r="R39" s="7"/>
      <c r="S39" s="7"/>
    </row>
    <row r="40" spans="1:19" s="5" customFormat="1" ht="135" x14ac:dyDescent="0.25">
      <c r="A40" s="70" t="s">
        <v>237</v>
      </c>
      <c r="B40" s="78" t="s">
        <v>233</v>
      </c>
      <c r="C40" s="41">
        <v>0</v>
      </c>
      <c r="D40" s="21">
        <v>0</v>
      </c>
      <c r="E40" s="20">
        <f t="shared" si="26"/>
        <v>0</v>
      </c>
      <c r="F40" s="21">
        <v>0</v>
      </c>
      <c r="G40" s="41">
        <f t="shared" si="27"/>
        <v>0</v>
      </c>
      <c r="H40" s="21">
        <v>0</v>
      </c>
      <c r="I40" s="41">
        <f t="shared" si="28"/>
        <v>0</v>
      </c>
      <c r="J40" s="21">
        <v>200</v>
      </c>
      <c r="K40" s="20">
        <f t="shared" ref="K40:K41" si="30">I40+J40</f>
        <v>200</v>
      </c>
      <c r="L40" s="21">
        <v>55.52</v>
      </c>
      <c r="M40" s="20">
        <f t="shared" si="12"/>
        <v>255.52</v>
      </c>
      <c r="N40" s="20">
        <f t="shared" si="5"/>
        <v>255.52</v>
      </c>
      <c r="O40" s="21">
        <f t="shared" si="6"/>
        <v>255.52</v>
      </c>
      <c r="P40" s="12"/>
      <c r="Q40" s="7"/>
      <c r="R40" s="7"/>
      <c r="S40" s="7"/>
    </row>
    <row r="41" spans="1:19" s="5" customFormat="1" ht="135" x14ac:dyDescent="0.25">
      <c r="A41" s="56" t="s">
        <v>236</v>
      </c>
      <c r="B41" s="78" t="s">
        <v>235</v>
      </c>
      <c r="C41" s="41">
        <v>0</v>
      </c>
      <c r="D41" s="21">
        <v>0</v>
      </c>
      <c r="E41" s="20">
        <f t="shared" si="26"/>
        <v>0</v>
      </c>
      <c r="F41" s="21">
        <v>0</v>
      </c>
      <c r="G41" s="41">
        <f t="shared" si="27"/>
        <v>0</v>
      </c>
      <c r="H41" s="21">
        <v>0</v>
      </c>
      <c r="I41" s="41">
        <f t="shared" si="28"/>
        <v>0</v>
      </c>
      <c r="J41" s="21">
        <v>1900</v>
      </c>
      <c r="K41" s="20">
        <f t="shared" si="30"/>
        <v>1900</v>
      </c>
      <c r="L41" s="21">
        <v>5912.78</v>
      </c>
      <c r="M41" s="20">
        <f t="shared" si="12"/>
        <v>7812.78</v>
      </c>
      <c r="N41" s="20">
        <f t="shared" si="5"/>
        <v>7812.78</v>
      </c>
      <c r="O41" s="21">
        <f t="shared" si="6"/>
        <v>7812.78</v>
      </c>
      <c r="P41" s="12"/>
      <c r="Q41" s="7"/>
      <c r="R41" s="7"/>
      <c r="S41" s="7"/>
    </row>
    <row r="42" spans="1:19" ht="30" x14ac:dyDescent="0.25">
      <c r="A42" s="55" t="s">
        <v>70</v>
      </c>
      <c r="B42" s="74" t="s">
        <v>71</v>
      </c>
      <c r="C42" s="18">
        <v>1838.73</v>
      </c>
      <c r="D42" s="19"/>
      <c r="E42" s="42">
        <f t="shared" si="26"/>
        <v>1838.73</v>
      </c>
      <c r="F42" s="19"/>
      <c r="G42" s="42">
        <f t="shared" si="26"/>
        <v>1838.73</v>
      </c>
      <c r="H42" s="19"/>
      <c r="I42" s="42">
        <f t="shared" si="26"/>
        <v>1838.73</v>
      </c>
      <c r="J42" s="19"/>
      <c r="K42" s="42">
        <f t="shared" si="26"/>
        <v>1838.73</v>
      </c>
      <c r="L42" s="19">
        <v>61.76</v>
      </c>
      <c r="M42" s="42">
        <f t="shared" si="26"/>
        <v>1900.49</v>
      </c>
      <c r="N42" s="42">
        <f t="shared" si="5"/>
        <v>1900.49</v>
      </c>
      <c r="O42" s="43">
        <f t="shared" si="6"/>
        <v>61.759999999999991</v>
      </c>
      <c r="P42" s="12"/>
      <c r="Q42" s="7"/>
      <c r="R42" s="7"/>
      <c r="S42" s="7"/>
    </row>
    <row r="43" spans="1:19" ht="15" x14ac:dyDescent="0.25">
      <c r="A43" s="58" t="s">
        <v>72</v>
      </c>
      <c r="B43" s="35" t="s">
        <v>73</v>
      </c>
      <c r="C43" s="18">
        <f>C44+C45</f>
        <v>4481.7299999999996</v>
      </c>
      <c r="D43" s="19">
        <f t="shared" ref="D43:M43" si="31">D44+D45</f>
        <v>0</v>
      </c>
      <c r="E43" s="18">
        <f t="shared" si="31"/>
        <v>4481.7299999999996</v>
      </c>
      <c r="F43" s="19">
        <f t="shared" si="31"/>
        <v>264.58</v>
      </c>
      <c r="G43" s="18">
        <f t="shared" si="31"/>
        <v>4746.3099999999995</v>
      </c>
      <c r="H43" s="19">
        <f t="shared" si="31"/>
        <v>1.79</v>
      </c>
      <c r="I43" s="18">
        <f t="shared" si="31"/>
        <v>4748.0999999999995</v>
      </c>
      <c r="J43" s="19">
        <f t="shared" si="31"/>
        <v>-1960.61</v>
      </c>
      <c r="K43" s="18">
        <f t="shared" si="31"/>
        <v>2787.49</v>
      </c>
      <c r="L43" s="19">
        <f t="shared" si="31"/>
        <v>0</v>
      </c>
      <c r="M43" s="18">
        <f t="shared" si="31"/>
        <v>2787.49</v>
      </c>
      <c r="N43" s="42">
        <f t="shared" si="5"/>
        <v>2787.49</v>
      </c>
      <c r="O43" s="43">
        <f t="shared" si="6"/>
        <v>-1694.2399999999998</v>
      </c>
      <c r="P43" s="12"/>
      <c r="Q43" s="7"/>
      <c r="R43" s="7"/>
      <c r="S43" s="7"/>
    </row>
    <row r="44" spans="1:19" ht="15" x14ac:dyDescent="0.25">
      <c r="A44" s="59" t="s">
        <v>74</v>
      </c>
      <c r="B44" s="36" t="s">
        <v>73</v>
      </c>
      <c r="C44" s="20">
        <v>1960.61</v>
      </c>
      <c r="D44" s="21">
        <v>0</v>
      </c>
      <c r="E44" s="20">
        <f t="shared" ref="E44:E45" si="32">C44+D44</f>
        <v>1960.61</v>
      </c>
      <c r="F44" s="21">
        <v>0</v>
      </c>
      <c r="G44" s="41">
        <f t="shared" ref="G44:G45" si="33">E44+F44</f>
        <v>1960.61</v>
      </c>
      <c r="H44" s="21">
        <v>0</v>
      </c>
      <c r="I44" s="41">
        <f t="shared" ref="I44:I45" si="34">G44+H44</f>
        <v>1960.61</v>
      </c>
      <c r="J44" s="23">
        <v>-1960.61</v>
      </c>
      <c r="K44" s="20">
        <f t="shared" ref="K44:K45" si="35">I44+J44</f>
        <v>0</v>
      </c>
      <c r="L44" s="23">
        <v>0</v>
      </c>
      <c r="M44" s="20">
        <f t="shared" ref="M44:M45" si="36">K44+L44</f>
        <v>0</v>
      </c>
      <c r="N44" s="20">
        <f t="shared" si="5"/>
        <v>0</v>
      </c>
      <c r="O44" s="21">
        <f t="shared" si="6"/>
        <v>-1960.61</v>
      </c>
      <c r="P44" s="12"/>
      <c r="Q44" s="7"/>
      <c r="R44" s="7"/>
      <c r="S44" s="7"/>
    </row>
    <row r="45" spans="1:19" s="5" customFormat="1" ht="15" x14ac:dyDescent="0.25">
      <c r="A45" s="59" t="s">
        <v>75</v>
      </c>
      <c r="B45" s="36" t="s">
        <v>76</v>
      </c>
      <c r="C45" s="41">
        <v>2521.12</v>
      </c>
      <c r="D45" s="21">
        <v>0</v>
      </c>
      <c r="E45" s="20">
        <f t="shared" si="32"/>
        <v>2521.12</v>
      </c>
      <c r="F45" s="21">
        <v>264.58</v>
      </c>
      <c r="G45" s="41">
        <f t="shared" si="33"/>
        <v>2785.7</v>
      </c>
      <c r="H45" s="21">
        <v>1.79</v>
      </c>
      <c r="I45" s="41">
        <f t="shared" si="34"/>
        <v>2787.49</v>
      </c>
      <c r="J45" s="21">
        <v>0</v>
      </c>
      <c r="K45" s="20">
        <f t="shared" si="35"/>
        <v>2787.49</v>
      </c>
      <c r="L45" s="21">
        <v>0</v>
      </c>
      <c r="M45" s="20">
        <f t="shared" si="36"/>
        <v>2787.49</v>
      </c>
      <c r="N45" s="20">
        <f t="shared" si="5"/>
        <v>2787.49</v>
      </c>
      <c r="O45" s="21">
        <f t="shared" si="6"/>
        <v>266.36999999999989</v>
      </c>
      <c r="P45" s="12"/>
      <c r="Q45" s="7"/>
      <c r="R45" s="7"/>
      <c r="S45" s="7"/>
    </row>
    <row r="46" spans="1:19" ht="75" x14ac:dyDescent="0.25">
      <c r="A46" s="60" t="s">
        <v>77</v>
      </c>
      <c r="B46" s="79" t="s">
        <v>78</v>
      </c>
      <c r="C46" s="29">
        <f t="shared" ref="C46:M46" si="37">C47+C135+C137</f>
        <v>1580845.3599999999</v>
      </c>
      <c r="D46" s="30">
        <f t="shared" si="37"/>
        <v>-40110.840000000011</v>
      </c>
      <c r="E46" s="29">
        <f t="shared" si="37"/>
        <v>1540734.52</v>
      </c>
      <c r="F46" s="30">
        <f t="shared" si="37"/>
        <v>112351.10999999999</v>
      </c>
      <c r="G46" s="29">
        <f t="shared" si="37"/>
        <v>1653085.6300000001</v>
      </c>
      <c r="H46" s="30">
        <f t="shared" si="37"/>
        <v>59454.280000000006</v>
      </c>
      <c r="I46" s="29">
        <f t="shared" si="37"/>
        <v>1712539.91</v>
      </c>
      <c r="J46" s="30">
        <f t="shared" si="37"/>
        <v>11778.99</v>
      </c>
      <c r="K46" s="29">
        <f t="shared" si="37"/>
        <v>1724318.9000000001</v>
      </c>
      <c r="L46" s="30">
        <f t="shared" si="37"/>
        <v>125221.18</v>
      </c>
      <c r="M46" s="29">
        <f t="shared" si="37"/>
        <v>1849540.0799999998</v>
      </c>
      <c r="N46" s="16">
        <f t="shared" si="5"/>
        <v>1849540.0799999998</v>
      </c>
      <c r="O46" s="17">
        <f t="shared" si="6"/>
        <v>268694.71999999997</v>
      </c>
      <c r="P46" s="12"/>
      <c r="Q46" s="7"/>
      <c r="R46" s="7"/>
      <c r="S46" s="7"/>
    </row>
    <row r="47" spans="1:19" ht="71.25" x14ac:dyDescent="0.25">
      <c r="A47" s="61" t="s">
        <v>79</v>
      </c>
      <c r="B47" s="80" t="s">
        <v>78</v>
      </c>
      <c r="C47" s="44">
        <f>C48+C51+C72+C120</f>
        <v>1580845.3599999999</v>
      </c>
      <c r="D47" s="45">
        <f t="shared" ref="D47:M47" si="38">D48+D51+D72+D120</f>
        <v>61374.429999999993</v>
      </c>
      <c r="E47" s="44">
        <f>E48+E51+E72+E120</f>
        <v>1642219.79</v>
      </c>
      <c r="F47" s="45">
        <f t="shared" si="38"/>
        <v>17478.060000000001</v>
      </c>
      <c r="G47" s="44">
        <f t="shared" si="38"/>
        <v>1659697.85</v>
      </c>
      <c r="H47" s="45">
        <f>H48+H51+H72+H120</f>
        <v>57963.990000000005</v>
      </c>
      <c r="I47" s="44">
        <f t="shared" si="38"/>
        <v>1717661.8399999999</v>
      </c>
      <c r="J47" s="45">
        <f>J48+J51+J72+J120</f>
        <v>11338.94</v>
      </c>
      <c r="K47" s="44">
        <f t="shared" si="38"/>
        <v>1729000.7800000003</v>
      </c>
      <c r="L47" s="45">
        <f t="shared" si="38"/>
        <v>124898</v>
      </c>
      <c r="M47" s="44">
        <f t="shared" si="38"/>
        <v>1853898.78</v>
      </c>
      <c r="N47" s="46">
        <f t="shared" si="5"/>
        <v>1853898.78</v>
      </c>
      <c r="O47" s="47">
        <f t="shared" si="6"/>
        <v>273053.42000000016</v>
      </c>
      <c r="P47" s="12"/>
      <c r="Q47" s="7"/>
      <c r="R47" s="7"/>
      <c r="S47" s="7"/>
    </row>
    <row r="48" spans="1:19" ht="30" x14ac:dyDescent="0.25">
      <c r="A48" s="62" t="s">
        <v>80</v>
      </c>
      <c r="B48" s="81" t="s">
        <v>81</v>
      </c>
      <c r="C48" s="18">
        <f>C49</f>
        <v>469210</v>
      </c>
      <c r="D48" s="19">
        <f t="shared" ref="D48:M49" si="39">D49</f>
        <v>0</v>
      </c>
      <c r="E48" s="18">
        <f t="shared" si="39"/>
        <v>469210</v>
      </c>
      <c r="F48" s="19">
        <f t="shared" si="39"/>
        <v>0</v>
      </c>
      <c r="G48" s="18">
        <f t="shared" si="39"/>
        <v>469210</v>
      </c>
      <c r="H48" s="19">
        <f t="shared" si="39"/>
        <v>0</v>
      </c>
      <c r="I48" s="18">
        <f t="shared" si="39"/>
        <v>469210</v>
      </c>
      <c r="J48" s="19">
        <f t="shared" si="39"/>
        <v>0</v>
      </c>
      <c r="K48" s="18">
        <f t="shared" si="39"/>
        <v>469210</v>
      </c>
      <c r="L48" s="19">
        <f t="shared" si="39"/>
        <v>0</v>
      </c>
      <c r="M48" s="18">
        <f t="shared" si="39"/>
        <v>469210</v>
      </c>
      <c r="N48" s="42">
        <f t="shared" si="5"/>
        <v>469210</v>
      </c>
      <c r="O48" s="43">
        <f t="shared" si="6"/>
        <v>0</v>
      </c>
      <c r="P48" s="12"/>
      <c r="Q48" s="7"/>
      <c r="R48" s="7"/>
      <c r="S48" s="7"/>
    </row>
    <row r="49" spans="1:19" s="5" customFormat="1" ht="30" x14ac:dyDescent="0.25">
      <c r="A49" s="62" t="s">
        <v>82</v>
      </c>
      <c r="B49" s="81" t="s">
        <v>83</v>
      </c>
      <c r="C49" s="27">
        <f>C50</f>
        <v>469210</v>
      </c>
      <c r="D49" s="28">
        <f t="shared" si="39"/>
        <v>0</v>
      </c>
      <c r="E49" s="27">
        <f t="shared" si="39"/>
        <v>469210</v>
      </c>
      <c r="F49" s="28">
        <f t="shared" si="39"/>
        <v>0</v>
      </c>
      <c r="G49" s="27">
        <f t="shared" si="39"/>
        <v>469210</v>
      </c>
      <c r="H49" s="28">
        <f t="shared" si="39"/>
        <v>0</v>
      </c>
      <c r="I49" s="27">
        <f t="shared" si="39"/>
        <v>469210</v>
      </c>
      <c r="J49" s="28">
        <f t="shared" si="39"/>
        <v>0</v>
      </c>
      <c r="K49" s="27">
        <f t="shared" si="39"/>
        <v>469210</v>
      </c>
      <c r="L49" s="28">
        <f t="shared" si="39"/>
        <v>0</v>
      </c>
      <c r="M49" s="27">
        <f t="shared" si="39"/>
        <v>469210</v>
      </c>
      <c r="N49" s="42">
        <f t="shared" si="5"/>
        <v>469210</v>
      </c>
      <c r="O49" s="43">
        <f t="shared" si="6"/>
        <v>0</v>
      </c>
      <c r="P49" s="12"/>
      <c r="Q49" s="7"/>
      <c r="R49" s="7"/>
      <c r="S49" s="7"/>
    </row>
    <row r="50" spans="1:19" ht="60" x14ac:dyDescent="0.25">
      <c r="A50" s="63" t="s">
        <v>84</v>
      </c>
      <c r="B50" s="82" t="s">
        <v>85</v>
      </c>
      <c r="C50" s="13">
        <v>469210</v>
      </c>
      <c r="D50" s="93">
        <v>0</v>
      </c>
      <c r="E50" s="20">
        <f>C50+D50</f>
        <v>469210</v>
      </c>
      <c r="F50" s="93">
        <v>0</v>
      </c>
      <c r="G50" s="13">
        <f>E50+F50</f>
        <v>469210</v>
      </c>
      <c r="H50" s="93">
        <v>0</v>
      </c>
      <c r="I50" s="41">
        <f>G50+H50</f>
        <v>469210</v>
      </c>
      <c r="J50" s="93">
        <v>0</v>
      </c>
      <c r="K50" s="20">
        <f t="shared" ref="K50:M50" si="40">I50+J50</f>
        <v>469210</v>
      </c>
      <c r="L50" s="93">
        <v>0</v>
      </c>
      <c r="M50" s="20">
        <f t="shared" si="40"/>
        <v>469210</v>
      </c>
      <c r="N50" s="20">
        <f t="shared" si="5"/>
        <v>469210</v>
      </c>
      <c r="O50" s="21">
        <f t="shared" si="6"/>
        <v>0</v>
      </c>
      <c r="P50" s="12"/>
    </row>
    <row r="51" spans="1:19" ht="45" x14ac:dyDescent="0.25">
      <c r="A51" s="62" t="s">
        <v>86</v>
      </c>
      <c r="B51" s="81" t="s">
        <v>87</v>
      </c>
      <c r="C51" s="31">
        <f>C52+C54+C58+C60+C62+C64</f>
        <v>95894.94</v>
      </c>
      <c r="D51" s="32">
        <f t="shared" ref="D51:K51" si="41">D52+D54+D58+D60+D62+D64</f>
        <v>45041.439999999995</v>
      </c>
      <c r="E51" s="31">
        <f t="shared" si="41"/>
        <v>140936.38</v>
      </c>
      <c r="F51" s="32">
        <f t="shared" si="41"/>
        <v>15730.730000000003</v>
      </c>
      <c r="G51" s="31">
        <f t="shared" si="41"/>
        <v>156667.10999999999</v>
      </c>
      <c r="H51" s="32">
        <f t="shared" si="41"/>
        <v>1273.48</v>
      </c>
      <c r="I51" s="31">
        <f t="shared" si="41"/>
        <v>157940.59</v>
      </c>
      <c r="J51" s="32">
        <f t="shared" si="41"/>
        <v>0</v>
      </c>
      <c r="K51" s="31">
        <f t="shared" si="41"/>
        <v>157940.59</v>
      </c>
      <c r="L51" s="32">
        <f>L52+L54+L58+L60+L62+L64+L56</f>
        <v>56865.67</v>
      </c>
      <c r="M51" s="31">
        <f>M52+M54+M58+M60+M62+M64+M56</f>
        <v>214806.25999999998</v>
      </c>
      <c r="N51" s="42">
        <f t="shared" si="5"/>
        <v>214806.25999999998</v>
      </c>
      <c r="O51" s="43">
        <f t="shared" si="6"/>
        <v>118911.31999999998</v>
      </c>
      <c r="P51" s="12"/>
    </row>
    <row r="52" spans="1:19" ht="75" x14ac:dyDescent="0.25">
      <c r="A52" s="71" t="s">
        <v>88</v>
      </c>
      <c r="B52" s="83" t="s">
        <v>89</v>
      </c>
      <c r="C52" s="31">
        <f>C53</f>
        <v>1445.92</v>
      </c>
      <c r="D52" s="32">
        <f t="shared" ref="D52:M52" si="42">D53</f>
        <v>0</v>
      </c>
      <c r="E52" s="31">
        <f t="shared" si="42"/>
        <v>1445.92</v>
      </c>
      <c r="F52" s="32">
        <f t="shared" si="42"/>
        <v>0</v>
      </c>
      <c r="G52" s="31">
        <f t="shared" si="42"/>
        <v>1445.92</v>
      </c>
      <c r="H52" s="32">
        <f t="shared" si="42"/>
        <v>0</v>
      </c>
      <c r="I52" s="31">
        <f t="shared" si="42"/>
        <v>1445.92</v>
      </c>
      <c r="J52" s="32">
        <f t="shared" si="42"/>
        <v>0</v>
      </c>
      <c r="K52" s="31">
        <f t="shared" si="42"/>
        <v>1445.92</v>
      </c>
      <c r="L52" s="32">
        <f t="shared" si="42"/>
        <v>0</v>
      </c>
      <c r="M52" s="31">
        <f t="shared" si="42"/>
        <v>1445.92</v>
      </c>
      <c r="N52" s="42">
        <f t="shared" si="5"/>
        <v>1445.92</v>
      </c>
      <c r="O52" s="43">
        <f t="shared" si="6"/>
        <v>0</v>
      </c>
      <c r="P52" s="12"/>
    </row>
    <row r="53" spans="1:19" ht="90" x14ac:dyDescent="0.25">
      <c r="A53" s="56" t="s">
        <v>90</v>
      </c>
      <c r="B53" s="37" t="s">
        <v>91</v>
      </c>
      <c r="C53" s="13">
        <v>1445.92</v>
      </c>
      <c r="D53" s="13">
        <v>0</v>
      </c>
      <c r="E53" s="20">
        <f>C53+D53</f>
        <v>1445.92</v>
      </c>
      <c r="F53" s="13">
        <v>0</v>
      </c>
      <c r="G53" s="13">
        <f>E53+F53</f>
        <v>1445.92</v>
      </c>
      <c r="H53" s="13">
        <v>0</v>
      </c>
      <c r="I53" s="41">
        <f>G53+H53</f>
        <v>1445.92</v>
      </c>
      <c r="J53" s="13">
        <v>0</v>
      </c>
      <c r="K53" s="20">
        <f t="shared" ref="K53" si="43">I53+J53</f>
        <v>1445.92</v>
      </c>
      <c r="L53" s="13">
        <v>0</v>
      </c>
      <c r="M53" s="20">
        <f t="shared" ref="M53" si="44">K53+L53</f>
        <v>1445.92</v>
      </c>
      <c r="N53" s="20">
        <f t="shared" si="5"/>
        <v>1445.92</v>
      </c>
      <c r="O53" s="41">
        <f t="shared" si="6"/>
        <v>0</v>
      </c>
      <c r="P53" s="12"/>
    </row>
    <row r="54" spans="1:19" ht="150" x14ac:dyDescent="0.25">
      <c r="A54" s="55" t="s">
        <v>92</v>
      </c>
      <c r="B54" s="83" t="s">
        <v>93</v>
      </c>
      <c r="C54" s="31">
        <f>C55</f>
        <v>36454.080000000002</v>
      </c>
      <c r="D54" s="32">
        <f t="shared" ref="D54:M54" si="45">D55</f>
        <v>0</v>
      </c>
      <c r="E54" s="31">
        <f t="shared" si="45"/>
        <v>36454.080000000002</v>
      </c>
      <c r="F54" s="32">
        <f t="shared" si="45"/>
        <v>48745.599999999999</v>
      </c>
      <c r="G54" s="31">
        <f t="shared" si="45"/>
        <v>85199.679999999993</v>
      </c>
      <c r="H54" s="32">
        <f t="shared" si="45"/>
        <v>0</v>
      </c>
      <c r="I54" s="31">
        <f t="shared" si="45"/>
        <v>85199.679999999993</v>
      </c>
      <c r="J54" s="32">
        <f t="shared" si="45"/>
        <v>0</v>
      </c>
      <c r="K54" s="31">
        <f t="shared" si="45"/>
        <v>85199.679999999993</v>
      </c>
      <c r="L54" s="32">
        <f t="shared" si="45"/>
        <v>54539.28</v>
      </c>
      <c r="M54" s="31">
        <f t="shared" si="45"/>
        <v>139738.96</v>
      </c>
      <c r="N54" s="42">
        <f t="shared" si="5"/>
        <v>139738.96</v>
      </c>
      <c r="O54" s="43">
        <f t="shared" si="6"/>
        <v>103284.87999999999</v>
      </c>
      <c r="P54" s="12"/>
    </row>
    <row r="55" spans="1:19" ht="150" x14ac:dyDescent="0.25">
      <c r="A55" s="56" t="s">
        <v>94</v>
      </c>
      <c r="B55" s="37" t="s">
        <v>95</v>
      </c>
      <c r="C55" s="50">
        <v>36454.080000000002</v>
      </c>
      <c r="D55" s="93">
        <v>0</v>
      </c>
      <c r="E55" s="20">
        <f>C55+D55</f>
        <v>36454.080000000002</v>
      </c>
      <c r="F55" s="93">
        <v>48745.599999999999</v>
      </c>
      <c r="G55" s="13">
        <f>E55+F55</f>
        <v>85199.679999999993</v>
      </c>
      <c r="H55" s="93">
        <v>0</v>
      </c>
      <c r="I55" s="41">
        <f>G55+H55</f>
        <v>85199.679999999993</v>
      </c>
      <c r="J55" s="93">
        <v>0</v>
      </c>
      <c r="K55" s="20">
        <f t="shared" ref="K55:K57" si="46">I55+J55</f>
        <v>85199.679999999993</v>
      </c>
      <c r="L55" s="93">
        <v>54539.28</v>
      </c>
      <c r="M55" s="13">
        <f>K55+L55</f>
        <v>139738.96</v>
      </c>
      <c r="N55" s="20">
        <f t="shared" si="5"/>
        <v>139738.96</v>
      </c>
      <c r="O55" s="21">
        <f t="shared" si="6"/>
        <v>103284.87999999999</v>
      </c>
      <c r="P55" s="12"/>
    </row>
    <row r="56" spans="1:19" ht="60" x14ac:dyDescent="0.25">
      <c r="A56" s="55" t="s">
        <v>241</v>
      </c>
      <c r="B56" s="39" t="s">
        <v>240</v>
      </c>
      <c r="C56" s="32">
        <f t="shared" ref="C56:L58" si="47">C57</f>
        <v>0</v>
      </c>
      <c r="D56" s="32">
        <f t="shared" si="47"/>
        <v>0</v>
      </c>
      <c r="E56" s="32">
        <f t="shared" si="47"/>
        <v>0</v>
      </c>
      <c r="F56" s="32">
        <f t="shared" si="47"/>
        <v>0</v>
      </c>
      <c r="G56" s="32">
        <f t="shared" si="47"/>
        <v>0</v>
      </c>
      <c r="H56" s="32">
        <f t="shared" si="47"/>
        <v>0</v>
      </c>
      <c r="I56" s="32">
        <f t="shared" si="47"/>
        <v>0</v>
      </c>
      <c r="J56" s="32">
        <f t="shared" si="47"/>
        <v>0</v>
      </c>
      <c r="K56" s="32">
        <f t="shared" si="47"/>
        <v>0</v>
      </c>
      <c r="L56" s="32">
        <f t="shared" si="47"/>
        <v>1698.25</v>
      </c>
      <c r="M56" s="33">
        <f>K56+L56</f>
        <v>1698.25</v>
      </c>
      <c r="N56" s="42">
        <f t="shared" si="5"/>
        <v>1698.25</v>
      </c>
      <c r="O56" s="43">
        <f t="shared" si="6"/>
        <v>1698.25</v>
      </c>
      <c r="P56" s="12"/>
    </row>
    <row r="57" spans="1:19" ht="60" x14ac:dyDescent="0.25">
      <c r="A57" s="56" t="s">
        <v>242</v>
      </c>
      <c r="B57" s="84" t="s">
        <v>240</v>
      </c>
      <c r="C57" s="50">
        <v>0</v>
      </c>
      <c r="D57" s="93">
        <v>0</v>
      </c>
      <c r="E57" s="20">
        <f>C57+D57</f>
        <v>0</v>
      </c>
      <c r="F57" s="93">
        <v>0</v>
      </c>
      <c r="G57" s="13">
        <f>E57+F57</f>
        <v>0</v>
      </c>
      <c r="H57" s="93">
        <v>0</v>
      </c>
      <c r="I57" s="24">
        <f>G57+H57</f>
        <v>0</v>
      </c>
      <c r="J57" s="93">
        <v>0</v>
      </c>
      <c r="K57" s="20">
        <f t="shared" si="46"/>
        <v>0</v>
      </c>
      <c r="L57" s="93">
        <v>1698.25</v>
      </c>
      <c r="M57" s="13">
        <f>K57+L57</f>
        <v>1698.25</v>
      </c>
      <c r="N57" s="20">
        <f t="shared" si="5"/>
        <v>1698.25</v>
      </c>
      <c r="O57" s="21">
        <f t="shared" si="6"/>
        <v>1698.25</v>
      </c>
      <c r="P57" s="12"/>
    </row>
    <row r="58" spans="1:19" ht="90" x14ac:dyDescent="0.25">
      <c r="A58" s="55" t="s">
        <v>96</v>
      </c>
      <c r="B58" s="39" t="s">
        <v>97</v>
      </c>
      <c r="C58" s="31">
        <f>C59</f>
        <v>29177.11</v>
      </c>
      <c r="D58" s="32">
        <f t="shared" si="47"/>
        <v>0</v>
      </c>
      <c r="E58" s="31">
        <f t="shared" si="47"/>
        <v>29177.11</v>
      </c>
      <c r="F58" s="32">
        <f t="shared" si="47"/>
        <v>0</v>
      </c>
      <c r="G58" s="31">
        <f t="shared" si="47"/>
        <v>29177.11</v>
      </c>
      <c r="H58" s="32">
        <f t="shared" si="47"/>
        <v>0</v>
      </c>
      <c r="I58" s="31">
        <f t="shared" si="47"/>
        <v>29177.11</v>
      </c>
      <c r="J58" s="32">
        <f t="shared" si="47"/>
        <v>0</v>
      </c>
      <c r="K58" s="31">
        <f t="shared" si="47"/>
        <v>29177.11</v>
      </c>
      <c r="L58" s="32">
        <f t="shared" si="47"/>
        <v>0</v>
      </c>
      <c r="M58" s="31">
        <f t="shared" ref="D58:M60" si="48">M59</f>
        <v>29177.11</v>
      </c>
      <c r="N58" s="42">
        <f t="shared" si="5"/>
        <v>29177.11</v>
      </c>
      <c r="O58" s="43">
        <f t="shared" si="6"/>
        <v>0</v>
      </c>
      <c r="P58" s="12"/>
    </row>
    <row r="59" spans="1:19" ht="105" x14ac:dyDescent="0.25">
      <c r="A59" s="56" t="s">
        <v>98</v>
      </c>
      <c r="B59" s="37" t="s">
        <v>99</v>
      </c>
      <c r="C59" s="50">
        <v>29177.11</v>
      </c>
      <c r="D59" s="93">
        <v>0</v>
      </c>
      <c r="E59" s="20">
        <f>C59+D59</f>
        <v>29177.11</v>
      </c>
      <c r="F59" s="93">
        <v>0</v>
      </c>
      <c r="G59" s="13">
        <f>E59+F59</f>
        <v>29177.11</v>
      </c>
      <c r="H59" s="93">
        <v>0</v>
      </c>
      <c r="I59" s="41">
        <f>G59+H59</f>
        <v>29177.11</v>
      </c>
      <c r="J59" s="93">
        <v>0</v>
      </c>
      <c r="K59" s="20">
        <f t="shared" ref="K59" si="49">I59+J59</f>
        <v>29177.11</v>
      </c>
      <c r="L59" s="93">
        <v>0</v>
      </c>
      <c r="M59" s="13">
        <f>K59+L59</f>
        <v>29177.11</v>
      </c>
      <c r="N59" s="20">
        <f t="shared" si="5"/>
        <v>29177.11</v>
      </c>
      <c r="O59" s="21">
        <f t="shared" si="6"/>
        <v>0</v>
      </c>
      <c r="P59" s="12"/>
    </row>
    <row r="60" spans="1:19" ht="45" x14ac:dyDescent="0.25">
      <c r="A60" s="55" t="s">
        <v>100</v>
      </c>
      <c r="B60" s="39" t="s">
        <v>101</v>
      </c>
      <c r="C60" s="31">
        <f>C61</f>
        <v>6040.26</v>
      </c>
      <c r="D60" s="32">
        <f t="shared" si="48"/>
        <v>-5542.83</v>
      </c>
      <c r="E60" s="31">
        <f t="shared" si="48"/>
        <v>497.43000000000029</v>
      </c>
      <c r="F60" s="32">
        <f t="shared" si="48"/>
        <v>0</v>
      </c>
      <c r="G60" s="31">
        <f t="shared" si="48"/>
        <v>497.43000000000029</v>
      </c>
      <c r="H60" s="32">
        <f t="shared" si="48"/>
        <v>0</v>
      </c>
      <c r="I60" s="31">
        <f t="shared" si="48"/>
        <v>497.43000000000029</v>
      </c>
      <c r="J60" s="32">
        <f t="shared" si="48"/>
        <v>0</v>
      </c>
      <c r="K60" s="31">
        <f t="shared" si="48"/>
        <v>497.43000000000029</v>
      </c>
      <c r="L60" s="32">
        <f t="shared" si="48"/>
        <v>0</v>
      </c>
      <c r="M60" s="31">
        <f t="shared" si="48"/>
        <v>497.43000000000029</v>
      </c>
      <c r="N60" s="42">
        <f t="shared" si="5"/>
        <v>497.43000000000029</v>
      </c>
      <c r="O60" s="43">
        <f t="shared" si="6"/>
        <v>-5542.83</v>
      </c>
      <c r="P60" s="12"/>
    </row>
    <row r="61" spans="1:19" ht="60" x14ac:dyDescent="0.25">
      <c r="A61" s="56" t="s">
        <v>102</v>
      </c>
      <c r="B61" s="37" t="s">
        <v>103</v>
      </c>
      <c r="C61" s="50">
        <v>6040.26</v>
      </c>
      <c r="D61" s="49">
        <v>-5542.83</v>
      </c>
      <c r="E61" s="20">
        <f>C61+D61</f>
        <v>497.43000000000029</v>
      </c>
      <c r="F61" s="93">
        <v>0</v>
      </c>
      <c r="G61" s="13">
        <f>E61+F61</f>
        <v>497.43000000000029</v>
      </c>
      <c r="H61" s="93">
        <v>0</v>
      </c>
      <c r="I61" s="41">
        <f>G61+H61</f>
        <v>497.43000000000029</v>
      </c>
      <c r="J61" s="93">
        <v>0</v>
      </c>
      <c r="K61" s="20">
        <f t="shared" ref="K61" si="50">I61+J61</f>
        <v>497.43000000000029</v>
      </c>
      <c r="L61" s="93">
        <v>0</v>
      </c>
      <c r="M61" s="13">
        <f>K61+L61</f>
        <v>497.43000000000029</v>
      </c>
      <c r="N61" s="20">
        <f t="shared" si="5"/>
        <v>497.43000000000029</v>
      </c>
      <c r="O61" s="21">
        <f t="shared" si="6"/>
        <v>-5542.83</v>
      </c>
      <c r="P61" s="12"/>
    </row>
    <row r="62" spans="1:19" ht="30" x14ac:dyDescent="0.25">
      <c r="A62" s="64" t="s">
        <v>104</v>
      </c>
      <c r="B62" s="85" t="s">
        <v>105</v>
      </c>
      <c r="C62" s="31">
        <f>C63</f>
        <v>0</v>
      </c>
      <c r="D62" s="32">
        <f t="shared" ref="D62:M62" si="51">D63</f>
        <v>376.8</v>
      </c>
      <c r="E62" s="31">
        <f t="shared" si="51"/>
        <v>376.8</v>
      </c>
      <c r="F62" s="32">
        <f t="shared" si="51"/>
        <v>0</v>
      </c>
      <c r="G62" s="31">
        <f t="shared" si="51"/>
        <v>376.8</v>
      </c>
      <c r="H62" s="32">
        <f t="shared" si="51"/>
        <v>0</v>
      </c>
      <c r="I62" s="31">
        <f t="shared" si="51"/>
        <v>376.8</v>
      </c>
      <c r="J62" s="32">
        <f t="shared" si="51"/>
        <v>0</v>
      </c>
      <c r="K62" s="31">
        <f t="shared" si="51"/>
        <v>376.8</v>
      </c>
      <c r="L62" s="32">
        <f t="shared" si="51"/>
        <v>0</v>
      </c>
      <c r="M62" s="31">
        <f t="shared" si="51"/>
        <v>376.8</v>
      </c>
      <c r="N62" s="42">
        <f t="shared" si="5"/>
        <v>376.8</v>
      </c>
      <c r="O62" s="43">
        <f t="shared" si="6"/>
        <v>376.8</v>
      </c>
      <c r="P62" s="12"/>
    </row>
    <row r="63" spans="1:19" ht="45" x14ac:dyDescent="0.25">
      <c r="A63" s="65" t="s">
        <v>106</v>
      </c>
      <c r="B63" s="86" t="s">
        <v>107</v>
      </c>
      <c r="C63" s="13">
        <v>0</v>
      </c>
      <c r="D63" s="49">
        <v>376.8</v>
      </c>
      <c r="E63" s="20">
        <f>C63+D63</f>
        <v>376.8</v>
      </c>
      <c r="F63" s="93">
        <v>0</v>
      </c>
      <c r="G63" s="13">
        <f>E63+F63</f>
        <v>376.8</v>
      </c>
      <c r="H63" s="93">
        <v>0</v>
      </c>
      <c r="I63" s="41">
        <f>G63+H63</f>
        <v>376.8</v>
      </c>
      <c r="J63" s="93">
        <v>0</v>
      </c>
      <c r="K63" s="20">
        <f t="shared" ref="K63" si="52">I63+J63</f>
        <v>376.8</v>
      </c>
      <c r="L63" s="93">
        <v>0</v>
      </c>
      <c r="M63" s="13">
        <f>K63+L63</f>
        <v>376.8</v>
      </c>
      <c r="N63" s="20">
        <f t="shared" si="5"/>
        <v>376.8</v>
      </c>
      <c r="O63" s="21">
        <f t="shared" si="6"/>
        <v>376.8</v>
      </c>
      <c r="P63" s="12"/>
    </row>
    <row r="64" spans="1:19" ht="15" x14ac:dyDescent="0.25">
      <c r="A64" s="55" t="s">
        <v>108</v>
      </c>
      <c r="B64" s="39" t="s">
        <v>109</v>
      </c>
      <c r="C64" s="31">
        <f>C65</f>
        <v>22777.57</v>
      </c>
      <c r="D64" s="32">
        <f t="shared" ref="D64:M64" si="53">D65</f>
        <v>50207.469999999994</v>
      </c>
      <c r="E64" s="31">
        <f t="shared" si="53"/>
        <v>72985.039999999994</v>
      </c>
      <c r="F64" s="32">
        <f t="shared" si="53"/>
        <v>-33014.869999999995</v>
      </c>
      <c r="G64" s="31">
        <f t="shared" si="53"/>
        <v>39970.17</v>
      </c>
      <c r="H64" s="32">
        <f t="shared" si="53"/>
        <v>1273.48</v>
      </c>
      <c r="I64" s="31">
        <f t="shared" si="53"/>
        <v>41243.65</v>
      </c>
      <c r="J64" s="32">
        <f t="shared" si="53"/>
        <v>0</v>
      </c>
      <c r="K64" s="31">
        <f t="shared" si="53"/>
        <v>41243.65</v>
      </c>
      <c r="L64" s="32">
        <f t="shared" si="53"/>
        <v>628.14</v>
      </c>
      <c r="M64" s="31">
        <f t="shared" si="53"/>
        <v>41871.79</v>
      </c>
      <c r="N64" s="42">
        <f t="shared" si="5"/>
        <v>41871.79</v>
      </c>
      <c r="O64" s="43">
        <f t="shared" si="6"/>
        <v>19094.22</v>
      </c>
      <c r="P64" s="12"/>
    </row>
    <row r="65" spans="1:16" ht="30" x14ac:dyDescent="0.25">
      <c r="A65" s="55" t="s">
        <v>110</v>
      </c>
      <c r="B65" s="35" t="s">
        <v>111</v>
      </c>
      <c r="C65" s="31">
        <f>C66+C67+C68+C69+C70+C71</f>
        <v>22777.57</v>
      </c>
      <c r="D65" s="32">
        <f t="shared" ref="D65:M65" si="54">D66+D67+D68+D69+D70+D71</f>
        <v>50207.469999999994</v>
      </c>
      <c r="E65" s="31">
        <f t="shared" si="54"/>
        <v>72985.039999999994</v>
      </c>
      <c r="F65" s="32">
        <f t="shared" si="54"/>
        <v>-33014.869999999995</v>
      </c>
      <c r="G65" s="31">
        <f t="shared" si="54"/>
        <v>39970.17</v>
      </c>
      <c r="H65" s="32">
        <f t="shared" si="54"/>
        <v>1273.48</v>
      </c>
      <c r="I65" s="31">
        <f t="shared" si="54"/>
        <v>41243.65</v>
      </c>
      <c r="J65" s="32">
        <f t="shared" si="54"/>
        <v>0</v>
      </c>
      <c r="K65" s="31">
        <f t="shared" si="54"/>
        <v>41243.65</v>
      </c>
      <c r="L65" s="32">
        <f t="shared" si="54"/>
        <v>628.14</v>
      </c>
      <c r="M65" s="31">
        <f t="shared" si="54"/>
        <v>41871.79</v>
      </c>
      <c r="N65" s="42">
        <f t="shared" si="5"/>
        <v>41871.79</v>
      </c>
      <c r="O65" s="43">
        <f t="shared" si="6"/>
        <v>19094.22</v>
      </c>
      <c r="P65" s="12"/>
    </row>
    <row r="66" spans="1:16" ht="105" x14ac:dyDescent="0.25">
      <c r="A66" s="66" t="s">
        <v>112</v>
      </c>
      <c r="B66" s="87" t="s">
        <v>113</v>
      </c>
      <c r="C66" s="50">
        <v>0</v>
      </c>
      <c r="D66" s="94">
        <v>44615.07</v>
      </c>
      <c r="E66" s="20">
        <f t="shared" ref="E66:G71" si="55">C66+D66</f>
        <v>44615.07</v>
      </c>
      <c r="F66" s="95">
        <v>-34374.67</v>
      </c>
      <c r="G66" s="20">
        <f t="shared" si="55"/>
        <v>10240.400000000001</v>
      </c>
      <c r="H66" s="95">
        <v>0</v>
      </c>
      <c r="I66" s="41">
        <f t="shared" ref="I66:I71" si="56">G66+H66</f>
        <v>10240.400000000001</v>
      </c>
      <c r="J66" s="95">
        <v>0</v>
      </c>
      <c r="K66" s="20">
        <f t="shared" ref="K66:K71" si="57">I66+J66</f>
        <v>10240.400000000001</v>
      </c>
      <c r="L66" s="95">
        <v>0</v>
      </c>
      <c r="M66" s="50">
        <f t="shared" ref="M66:M71" si="58">K66+L66</f>
        <v>10240.400000000001</v>
      </c>
      <c r="N66" s="20">
        <f t="shared" si="5"/>
        <v>10240.400000000001</v>
      </c>
      <c r="O66" s="21">
        <f t="shared" si="6"/>
        <v>10240.400000000001</v>
      </c>
      <c r="P66" s="12"/>
    </row>
    <row r="67" spans="1:16" ht="75" x14ac:dyDescent="0.25">
      <c r="A67" s="66" t="s">
        <v>114</v>
      </c>
      <c r="B67" s="87" t="s">
        <v>115</v>
      </c>
      <c r="C67" s="50">
        <v>0</v>
      </c>
      <c r="D67" s="94">
        <v>5969.2</v>
      </c>
      <c r="E67" s="20">
        <f t="shared" si="55"/>
        <v>5969.2</v>
      </c>
      <c r="F67" s="95">
        <v>0</v>
      </c>
      <c r="G67" s="20">
        <f t="shared" si="55"/>
        <v>5969.2</v>
      </c>
      <c r="H67" s="95">
        <v>0</v>
      </c>
      <c r="I67" s="41">
        <f t="shared" si="56"/>
        <v>5969.2</v>
      </c>
      <c r="J67" s="95">
        <v>0</v>
      </c>
      <c r="K67" s="20">
        <f t="shared" si="57"/>
        <v>5969.2</v>
      </c>
      <c r="L67" s="95">
        <v>639.55999999999995</v>
      </c>
      <c r="M67" s="50">
        <f t="shared" si="58"/>
        <v>6608.76</v>
      </c>
      <c r="N67" s="20">
        <f t="shared" si="5"/>
        <v>6608.76</v>
      </c>
      <c r="O67" s="21">
        <f t="shared" si="6"/>
        <v>6608.76</v>
      </c>
      <c r="P67" s="12"/>
    </row>
    <row r="68" spans="1:16" ht="45" x14ac:dyDescent="0.25">
      <c r="A68" s="56" t="s">
        <v>116</v>
      </c>
      <c r="B68" s="37" t="s">
        <v>117</v>
      </c>
      <c r="C68" s="50">
        <v>9600</v>
      </c>
      <c r="D68" s="95">
        <v>0</v>
      </c>
      <c r="E68" s="20">
        <f t="shared" si="55"/>
        <v>9600</v>
      </c>
      <c r="F68" s="95">
        <v>1359.8</v>
      </c>
      <c r="G68" s="20">
        <f t="shared" si="55"/>
        <v>10959.8</v>
      </c>
      <c r="H68" s="95">
        <v>0</v>
      </c>
      <c r="I68" s="41">
        <f t="shared" si="56"/>
        <v>10959.8</v>
      </c>
      <c r="J68" s="95">
        <v>0</v>
      </c>
      <c r="K68" s="20">
        <f t="shared" si="57"/>
        <v>10959.8</v>
      </c>
      <c r="L68" s="95">
        <v>-11.42</v>
      </c>
      <c r="M68" s="50">
        <f t="shared" si="58"/>
        <v>10948.38</v>
      </c>
      <c r="N68" s="20">
        <f t="shared" si="5"/>
        <v>10948.38</v>
      </c>
      <c r="O68" s="21">
        <f t="shared" si="6"/>
        <v>1348.3799999999992</v>
      </c>
      <c r="P68" s="12"/>
    </row>
    <row r="69" spans="1:16" ht="75" x14ac:dyDescent="0.25">
      <c r="A69" s="56" t="s">
        <v>118</v>
      </c>
      <c r="B69" s="37" t="s">
        <v>119</v>
      </c>
      <c r="C69" s="50">
        <v>100</v>
      </c>
      <c r="D69" s="95">
        <v>0</v>
      </c>
      <c r="E69" s="20">
        <f t="shared" si="55"/>
        <v>100</v>
      </c>
      <c r="F69" s="95">
        <v>0</v>
      </c>
      <c r="G69" s="20">
        <f t="shared" si="55"/>
        <v>100</v>
      </c>
      <c r="H69" s="95">
        <v>0</v>
      </c>
      <c r="I69" s="41">
        <f t="shared" si="56"/>
        <v>100</v>
      </c>
      <c r="J69" s="95">
        <v>0</v>
      </c>
      <c r="K69" s="20">
        <f t="shared" si="57"/>
        <v>100</v>
      </c>
      <c r="L69" s="95">
        <v>0</v>
      </c>
      <c r="M69" s="50">
        <f t="shared" si="58"/>
        <v>100</v>
      </c>
      <c r="N69" s="20">
        <f t="shared" si="5"/>
        <v>100</v>
      </c>
      <c r="O69" s="21">
        <f t="shared" si="6"/>
        <v>0</v>
      </c>
      <c r="P69" s="12"/>
    </row>
    <row r="70" spans="1:16" ht="165" x14ac:dyDescent="0.25">
      <c r="A70" s="56" t="s">
        <v>120</v>
      </c>
      <c r="B70" s="37" t="s">
        <v>121</v>
      </c>
      <c r="C70" s="50">
        <v>12700.77</v>
      </c>
      <c r="D70" s="95">
        <v>0</v>
      </c>
      <c r="E70" s="20">
        <f t="shared" si="55"/>
        <v>12700.77</v>
      </c>
      <c r="F70" s="95">
        <v>0</v>
      </c>
      <c r="G70" s="20">
        <f t="shared" si="55"/>
        <v>12700.77</v>
      </c>
      <c r="H70" s="95">
        <v>1273.48</v>
      </c>
      <c r="I70" s="41">
        <f t="shared" si="56"/>
        <v>13974.25</v>
      </c>
      <c r="J70" s="95">
        <v>0</v>
      </c>
      <c r="K70" s="20">
        <f t="shared" si="57"/>
        <v>13974.25</v>
      </c>
      <c r="L70" s="95">
        <v>0</v>
      </c>
      <c r="M70" s="50">
        <f t="shared" si="58"/>
        <v>13974.25</v>
      </c>
      <c r="N70" s="20">
        <f t="shared" si="5"/>
        <v>13974.25</v>
      </c>
      <c r="O70" s="21">
        <f t="shared" si="6"/>
        <v>1273.4799999999996</v>
      </c>
      <c r="P70" s="12"/>
    </row>
    <row r="71" spans="1:16" ht="60" x14ac:dyDescent="0.25">
      <c r="A71" s="56" t="s">
        <v>122</v>
      </c>
      <c r="B71" s="37" t="s">
        <v>123</v>
      </c>
      <c r="C71" s="50">
        <v>376.8</v>
      </c>
      <c r="D71" s="49">
        <v>-376.8</v>
      </c>
      <c r="E71" s="20">
        <f t="shared" si="55"/>
        <v>0</v>
      </c>
      <c r="F71" s="95">
        <v>0</v>
      </c>
      <c r="G71" s="20">
        <f t="shared" si="55"/>
        <v>0</v>
      </c>
      <c r="H71" s="95">
        <v>0</v>
      </c>
      <c r="I71" s="41">
        <f t="shared" si="56"/>
        <v>0</v>
      </c>
      <c r="J71" s="95">
        <v>0</v>
      </c>
      <c r="K71" s="20">
        <f t="shared" si="57"/>
        <v>0</v>
      </c>
      <c r="L71" s="95">
        <v>0</v>
      </c>
      <c r="M71" s="50">
        <f t="shared" si="58"/>
        <v>0</v>
      </c>
      <c r="N71" s="20">
        <f t="shared" si="5"/>
        <v>0</v>
      </c>
      <c r="O71" s="21">
        <f t="shared" si="6"/>
        <v>-376.8</v>
      </c>
      <c r="P71" s="12"/>
    </row>
    <row r="72" spans="1:16" ht="30" x14ac:dyDescent="0.25">
      <c r="A72" s="55" t="s">
        <v>124</v>
      </c>
      <c r="B72" s="39" t="s">
        <v>125</v>
      </c>
      <c r="C72" s="31">
        <f>C73+C96+C98+C100+C102+C104+C106+C108+C110+C112+C114+C116</f>
        <v>1014606.67</v>
      </c>
      <c r="D72" s="32">
        <f t="shared" ref="D72:M72" si="59">D73+D96+D98+D100+D102+D104+D106+D108+D110+D112+D114+D116</f>
        <v>8301.76</v>
      </c>
      <c r="E72" s="31">
        <f t="shared" si="59"/>
        <v>1022908.43</v>
      </c>
      <c r="F72" s="32">
        <f t="shared" si="59"/>
        <v>649.49</v>
      </c>
      <c r="G72" s="31">
        <f t="shared" si="59"/>
        <v>1023557.92</v>
      </c>
      <c r="H72" s="32">
        <f t="shared" si="59"/>
        <v>17596.120000000003</v>
      </c>
      <c r="I72" s="31">
        <f t="shared" si="59"/>
        <v>1041154.04</v>
      </c>
      <c r="J72" s="32">
        <f>J73+J96+J98+J100+J102+J104+J106+J108+J110+J112+J114+J116</f>
        <v>8736.2100000000009</v>
      </c>
      <c r="K72" s="31">
        <f t="shared" si="59"/>
        <v>1049890.2500000002</v>
      </c>
      <c r="L72" s="32">
        <f t="shared" si="59"/>
        <v>64387.359999999993</v>
      </c>
      <c r="M72" s="31">
        <f t="shared" si="59"/>
        <v>1114277.6100000001</v>
      </c>
      <c r="N72" s="42">
        <f t="shared" si="5"/>
        <v>1114277.6100000001</v>
      </c>
      <c r="O72" s="43">
        <f t="shared" si="6"/>
        <v>99670.940000000061</v>
      </c>
      <c r="P72" s="12"/>
    </row>
    <row r="73" spans="1:16" ht="60" x14ac:dyDescent="0.25">
      <c r="A73" s="55" t="s">
        <v>126</v>
      </c>
      <c r="B73" s="39" t="s">
        <v>127</v>
      </c>
      <c r="C73" s="31">
        <f>C74</f>
        <v>493048.77999999991</v>
      </c>
      <c r="D73" s="32">
        <f t="shared" ref="D73:M73" si="60">D74</f>
        <v>8301.76</v>
      </c>
      <c r="E73" s="31">
        <f t="shared" si="60"/>
        <v>501350.53999999992</v>
      </c>
      <c r="F73" s="32">
        <f t="shared" si="60"/>
        <v>649.49</v>
      </c>
      <c r="G73" s="31">
        <f t="shared" si="60"/>
        <v>502000.02999999991</v>
      </c>
      <c r="H73" s="32">
        <f t="shared" si="60"/>
        <v>9775.6999999999989</v>
      </c>
      <c r="I73" s="31">
        <f t="shared" si="60"/>
        <v>511775.72999999992</v>
      </c>
      <c r="J73" s="32">
        <f t="shared" si="60"/>
        <v>523.47</v>
      </c>
      <c r="K73" s="31">
        <f t="shared" si="60"/>
        <v>512299.19999999995</v>
      </c>
      <c r="L73" s="32">
        <f t="shared" si="60"/>
        <v>11114.62</v>
      </c>
      <c r="M73" s="31">
        <f t="shared" si="60"/>
        <v>523413.81999999989</v>
      </c>
      <c r="N73" s="42">
        <f t="shared" si="5"/>
        <v>523413.81999999989</v>
      </c>
      <c r="O73" s="43">
        <f t="shared" si="6"/>
        <v>30365.039999999979</v>
      </c>
      <c r="P73" s="12"/>
    </row>
    <row r="74" spans="1:16" ht="60" x14ac:dyDescent="0.25">
      <c r="A74" s="55" t="s">
        <v>128</v>
      </c>
      <c r="B74" s="39" t="s">
        <v>254</v>
      </c>
      <c r="C74" s="33">
        <f>C75+C76+C77+C78+C79+C80+C81+C82+C83+C84+C85+C86+C87+C88+C89+C90+C91+C92+C93+C94+C95</f>
        <v>493048.77999999991</v>
      </c>
      <c r="D74" s="34">
        <f t="shared" ref="D74:M74" si="61">D75+D76+D77+D78+D79+D80+D81+D82+D83+D84+D85+D86+D87+D88+D89+D90+D91+D92+D93+D94+D95</f>
        <v>8301.76</v>
      </c>
      <c r="E74" s="33">
        <f t="shared" si="61"/>
        <v>501350.53999999992</v>
      </c>
      <c r="F74" s="34">
        <f t="shared" si="61"/>
        <v>649.49</v>
      </c>
      <c r="G74" s="33">
        <f t="shared" si="61"/>
        <v>502000.02999999991</v>
      </c>
      <c r="H74" s="34">
        <f t="shared" si="61"/>
        <v>9775.6999999999989</v>
      </c>
      <c r="I74" s="33">
        <f t="shared" si="61"/>
        <v>511775.72999999992</v>
      </c>
      <c r="J74" s="34">
        <f t="shared" si="61"/>
        <v>523.47</v>
      </c>
      <c r="K74" s="33">
        <f t="shared" si="61"/>
        <v>512299.19999999995</v>
      </c>
      <c r="L74" s="34">
        <f t="shared" si="61"/>
        <v>11114.62</v>
      </c>
      <c r="M74" s="33">
        <f t="shared" si="61"/>
        <v>523413.81999999989</v>
      </c>
      <c r="N74" s="42">
        <f t="shared" ref="N74:N136" si="62">M74</f>
        <v>523413.81999999989</v>
      </c>
      <c r="O74" s="43">
        <f t="shared" ref="O74:O136" si="63">N74-C74</f>
        <v>30365.039999999979</v>
      </c>
      <c r="P74" s="12"/>
    </row>
    <row r="75" spans="1:16" ht="105" x14ac:dyDescent="0.25">
      <c r="A75" s="56" t="s">
        <v>129</v>
      </c>
      <c r="B75" s="37" t="s">
        <v>255</v>
      </c>
      <c r="C75" s="13">
        <v>589.91999999999996</v>
      </c>
      <c r="D75" s="95">
        <v>0</v>
      </c>
      <c r="E75" s="20">
        <f t="shared" ref="E75:E95" si="64">C75+D75</f>
        <v>589.91999999999996</v>
      </c>
      <c r="F75" s="93">
        <v>0</v>
      </c>
      <c r="G75" s="20">
        <f t="shared" ref="G75:G95" si="65">E75+F75</f>
        <v>589.91999999999996</v>
      </c>
      <c r="H75" s="93">
        <v>25.21</v>
      </c>
      <c r="I75" s="41">
        <f t="shared" ref="I75:I95" si="66">G75+H75</f>
        <v>615.13</v>
      </c>
      <c r="J75" s="93">
        <v>0</v>
      </c>
      <c r="K75" s="20">
        <f t="shared" ref="K75:K95" si="67">I75+J75</f>
        <v>615.13</v>
      </c>
      <c r="L75" s="93">
        <v>0</v>
      </c>
      <c r="M75" s="13">
        <f t="shared" ref="M75:M95" si="68">K75+L75</f>
        <v>615.13</v>
      </c>
      <c r="N75" s="20">
        <f t="shared" si="62"/>
        <v>615.13</v>
      </c>
      <c r="O75" s="21">
        <f t="shared" si="63"/>
        <v>25.210000000000036</v>
      </c>
      <c r="P75" s="12"/>
    </row>
    <row r="76" spans="1:16" ht="105" x14ac:dyDescent="0.25">
      <c r="A76" s="56" t="s">
        <v>130</v>
      </c>
      <c r="B76" s="37" t="s">
        <v>256</v>
      </c>
      <c r="C76" s="13">
        <v>1869.36</v>
      </c>
      <c r="D76" s="95">
        <v>0</v>
      </c>
      <c r="E76" s="20">
        <f t="shared" si="64"/>
        <v>1869.36</v>
      </c>
      <c r="F76" s="93">
        <v>0</v>
      </c>
      <c r="G76" s="20">
        <f t="shared" si="65"/>
        <v>1869.36</v>
      </c>
      <c r="H76" s="93">
        <v>79.89</v>
      </c>
      <c r="I76" s="41">
        <f t="shared" si="66"/>
        <v>1949.25</v>
      </c>
      <c r="J76" s="93">
        <v>0</v>
      </c>
      <c r="K76" s="20">
        <f t="shared" si="67"/>
        <v>1949.25</v>
      </c>
      <c r="L76" s="93">
        <v>0</v>
      </c>
      <c r="M76" s="13">
        <f t="shared" si="68"/>
        <v>1949.25</v>
      </c>
      <c r="N76" s="20">
        <f t="shared" si="62"/>
        <v>1949.25</v>
      </c>
      <c r="O76" s="21">
        <f t="shared" si="63"/>
        <v>79.8900000000001</v>
      </c>
      <c r="P76" s="12"/>
    </row>
    <row r="77" spans="1:16" ht="120" x14ac:dyDescent="0.25">
      <c r="A77" s="56" t="s">
        <v>131</v>
      </c>
      <c r="B77" s="37" t="s">
        <v>257</v>
      </c>
      <c r="C77" s="13">
        <v>39.049999999999997</v>
      </c>
      <c r="D77" s="95">
        <v>0</v>
      </c>
      <c r="E77" s="20">
        <f t="shared" si="64"/>
        <v>39.049999999999997</v>
      </c>
      <c r="F77" s="93">
        <v>0</v>
      </c>
      <c r="G77" s="20">
        <f t="shared" si="65"/>
        <v>39.049999999999997</v>
      </c>
      <c r="H77" s="93">
        <v>0</v>
      </c>
      <c r="I77" s="41">
        <f t="shared" si="66"/>
        <v>39.049999999999997</v>
      </c>
      <c r="J77" s="93">
        <v>0</v>
      </c>
      <c r="K77" s="20">
        <f t="shared" si="67"/>
        <v>39.049999999999997</v>
      </c>
      <c r="L77" s="93">
        <v>0</v>
      </c>
      <c r="M77" s="13">
        <f t="shared" si="68"/>
        <v>39.049999999999997</v>
      </c>
      <c r="N77" s="20">
        <f t="shared" si="62"/>
        <v>39.049999999999997</v>
      </c>
      <c r="O77" s="21">
        <f t="shared" si="63"/>
        <v>0</v>
      </c>
      <c r="P77" s="12"/>
    </row>
    <row r="78" spans="1:16" ht="105" x14ac:dyDescent="0.25">
      <c r="A78" s="56" t="s">
        <v>132</v>
      </c>
      <c r="B78" s="37" t="s">
        <v>258</v>
      </c>
      <c r="C78" s="13">
        <v>2287.2800000000002</v>
      </c>
      <c r="D78" s="95">
        <v>0</v>
      </c>
      <c r="E78" s="20">
        <f t="shared" si="64"/>
        <v>2287.2800000000002</v>
      </c>
      <c r="F78" s="93">
        <v>0</v>
      </c>
      <c r="G78" s="20">
        <f t="shared" si="65"/>
        <v>2287.2800000000002</v>
      </c>
      <c r="H78" s="93">
        <v>88.65</v>
      </c>
      <c r="I78" s="41">
        <f t="shared" si="66"/>
        <v>2375.9300000000003</v>
      </c>
      <c r="J78" s="93">
        <v>0</v>
      </c>
      <c r="K78" s="20">
        <f t="shared" si="67"/>
        <v>2375.9300000000003</v>
      </c>
      <c r="L78" s="93">
        <v>0</v>
      </c>
      <c r="M78" s="13">
        <f t="shared" si="68"/>
        <v>2375.9300000000003</v>
      </c>
      <c r="N78" s="20">
        <f t="shared" si="62"/>
        <v>2375.9300000000003</v>
      </c>
      <c r="O78" s="21">
        <f t="shared" si="63"/>
        <v>88.650000000000091</v>
      </c>
      <c r="P78" s="12"/>
    </row>
    <row r="79" spans="1:16" ht="105" x14ac:dyDescent="0.25">
      <c r="A79" s="56" t="s">
        <v>133</v>
      </c>
      <c r="B79" s="37" t="s">
        <v>259</v>
      </c>
      <c r="C79" s="13">
        <v>1272.56</v>
      </c>
      <c r="D79" s="95">
        <v>0</v>
      </c>
      <c r="E79" s="20">
        <f t="shared" si="64"/>
        <v>1272.56</v>
      </c>
      <c r="F79" s="93">
        <v>0</v>
      </c>
      <c r="G79" s="20">
        <f t="shared" si="65"/>
        <v>1272.56</v>
      </c>
      <c r="H79" s="93">
        <v>75</v>
      </c>
      <c r="I79" s="41">
        <f t="shared" si="66"/>
        <v>1347.56</v>
      </c>
      <c r="J79" s="93">
        <v>0</v>
      </c>
      <c r="K79" s="20">
        <f t="shared" si="67"/>
        <v>1347.56</v>
      </c>
      <c r="L79" s="93">
        <v>200</v>
      </c>
      <c r="M79" s="13">
        <f t="shared" si="68"/>
        <v>1547.56</v>
      </c>
      <c r="N79" s="20">
        <f t="shared" si="62"/>
        <v>1547.56</v>
      </c>
      <c r="O79" s="21">
        <f t="shared" si="63"/>
        <v>275</v>
      </c>
      <c r="P79" s="12"/>
    </row>
    <row r="80" spans="1:16" ht="105" x14ac:dyDescent="0.25">
      <c r="A80" s="56" t="s">
        <v>134</v>
      </c>
      <c r="B80" s="37" t="s">
        <v>260</v>
      </c>
      <c r="C80" s="13">
        <v>32891.93</v>
      </c>
      <c r="D80" s="95">
        <v>0</v>
      </c>
      <c r="E80" s="20">
        <f t="shared" si="64"/>
        <v>32891.93</v>
      </c>
      <c r="F80" s="93">
        <v>0</v>
      </c>
      <c r="G80" s="20">
        <f t="shared" si="65"/>
        <v>32891.93</v>
      </c>
      <c r="H80" s="93">
        <v>0</v>
      </c>
      <c r="I80" s="41">
        <f t="shared" si="66"/>
        <v>32891.93</v>
      </c>
      <c r="J80" s="93">
        <v>0</v>
      </c>
      <c r="K80" s="20">
        <f t="shared" si="67"/>
        <v>32891.93</v>
      </c>
      <c r="L80" s="93">
        <v>1420.4</v>
      </c>
      <c r="M80" s="13">
        <f t="shared" si="68"/>
        <v>34312.33</v>
      </c>
      <c r="N80" s="20">
        <f t="shared" si="62"/>
        <v>34312.33</v>
      </c>
      <c r="O80" s="21">
        <f t="shared" si="63"/>
        <v>1420.4000000000015</v>
      </c>
      <c r="P80" s="12"/>
    </row>
    <row r="81" spans="1:16" ht="90" x14ac:dyDescent="0.25">
      <c r="A81" s="56" t="s">
        <v>135</v>
      </c>
      <c r="B81" s="37" t="s">
        <v>261</v>
      </c>
      <c r="C81" s="13">
        <v>98.45</v>
      </c>
      <c r="D81" s="95">
        <v>0</v>
      </c>
      <c r="E81" s="20">
        <f t="shared" si="64"/>
        <v>98.45</v>
      </c>
      <c r="F81" s="93">
        <v>0</v>
      </c>
      <c r="G81" s="20">
        <f t="shared" si="65"/>
        <v>98.45</v>
      </c>
      <c r="H81" s="93">
        <v>9.4600000000000009</v>
      </c>
      <c r="I81" s="41">
        <f t="shared" si="66"/>
        <v>107.91</v>
      </c>
      <c r="J81" s="93">
        <v>0</v>
      </c>
      <c r="K81" s="20">
        <f t="shared" si="67"/>
        <v>107.91</v>
      </c>
      <c r="L81" s="93">
        <v>-7.0000000000000007E-2</v>
      </c>
      <c r="M81" s="13">
        <f t="shared" si="68"/>
        <v>107.84</v>
      </c>
      <c r="N81" s="20">
        <f t="shared" si="62"/>
        <v>107.84</v>
      </c>
      <c r="O81" s="21">
        <f t="shared" si="63"/>
        <v>9.39</v>
      </c>
      <c r="P81" s="12"/>
    </row>
    <row r="82" spans="1:16" ht="135" x14ac:dyDescent="0.25">
      <c r="A82" s="56" t="s">
        <v>136</v>
      </c>
      <c r="B82" s="37" t="s">
        <v>137</v>
      </c>
      <c r="C82" s="13">
        <v>1030.6400000000001</v>
      </c>
      <c r="D82" s="95">
        <v>0</v>
      </c>
      <c r="E82" s="20">
        <f t="shared" si="64"/>
        <v>1030.6400000000001</v>
      </c>
      <c r="F82" s="93">
        <v>0</v>
      </c>
      <c r="G82" s="20">
        <f t="shared" si="65"/>
        <v>1030.6400000000001</v>
      </c>
      <c r="H82" s="93">
        <v>41.3</v>
      </c>
      <c r="I82" s="41">
        <f t="shared" si="66"/>
        <v>1071.94</v>
      </c>
      <c r="J82" s="93">
        <v>0</v>
      </c>
      <c r="K82" s="20">
        <f t="shared" si="67"/>
        <v>1071.94</v>
      </c>
      <c r="L82" s="93">
        <v>0</v>
      </c>
      <c r="M82" s="13">
        <f t="shared" si="68"/>
        <v>1071.94</v>
      </c>
      <c r="N82" s="20">
        <f t="shared" si="62"/>
        <v>1071.94</v>
      </c>
      <c r="O82" s="21">
        <f t="shared" si="63"/>
        <v>41.299999999999955</v>
      </c>
      <c r="P82" s="12"/>
    </row>
    <row r="83" spans="1:16" ht="105" x14ac:dyDescent="0.25">
      <c r="A83" s="56" t="s">
        <v>138</v>
      </c>
      <c r="B83" s="37" t="s">
        <v>262</v>
      </c>
      <c r="C83" s="13">
        <v>39.53</v>
      </c>
      <c r="D83" s="95">
        <v>0</v>
      </c>
      <c r="E83" s="20">
        <f t="shared" si="64"/>
        <v>39.53</v>
      </c>
      <c r="F83" s="93">
        <v>0</v>
      </c>
      <c r="G83" s="20">
        <f t="shared" si="65"/>
        <v>39.53</v>
      </c>
      <c r="H83" s="93">
        <v>0</v>
      </c>
      <c r="I83" s="41">
        <f t="shared" si="66"/>
        <v>39.53</v>
      </c>
      <c r="J83" s="93">
        <v>0</v>
      </c>
      <c r="K83" s="20">
        <f t="shared" si="67"/>
        <v>39.53</v>
      </c>
      <c r="L83" s="93">
        <v>0</v>
      </c>
      <c r="M83" s="13">
        <f t="shared" si="68"/>
        <v>39.53</v>
      </c>
      <c r="N83" s="20">
        <f t="shared" si="62"/>
        <v>39.53</v>
      </c>
      <c r="O83" s="21">
        <f t="shared" si="63"/>
        <v>0</v>
      </c>
      <c r="P83" s="12"/>
    </row>
    <row r="84" spans="1:16" ht="75" x14ac:dyDescent="0.25">
      <c r="A84" s="56" t="s">
        <v>139</v>
      </c>
      <c r="B84" s="37" t="s">
        <v>263</v>
      </c>
      <c r="C84" s="13">
        <v>37088.76</v>
      </c>
      <c r="D84" s="93">
        <v>0</v>
      </c>
      <c r="E84" s="20">
        <f t="shared" si="64"/>
        <v>37088.76</v>
      </c>
      <c r="F84" s="93">
        <v>0</v>
      </c>
      <c r="G84" s="20">
        <f t="shared" si="65"/>
        <v>37088.76</v>
      </c>
      <c r="H84" s="93">
        <v>-2899</v>
      </c>
      <c r="I84" s="41">
        <f t="shared" si="66"/>
        <v>34189.760000000002</v>
      </c>
      <c r="J84" s="93">
        <v>0</v>
      </c>
      <c r="K84" s="20">
        <f t="shared" si="67"/>
        <v>34189.760000000002</v>
      </c>
      <c r="L84" s="93">
        <v>-1241.76</v>
      </c>
      <c r="M84" s="13">
        <f t="shared" si="68"/>
        <v>32948</v>
      </c>
      <c r="N84" s="20">
        <f t="shared" si="62"/>
        <v>32948</v>
      </c>
      <c r="O84" s="21">
        <f t="shared" si="63"/>
        <v>-4140.760000000002</v>
      </c>
      <c r="P84" s="12"/>
    </row>
    <row r="85" spans="1:16" ht="195" x14ac:dyDescent="0.25">
      <c r="A85" s="56" t="s">
        <v>140</v>
      </c>
      <c r="B85" s="37" t="s">
        <v>264</v>
      </c>
      <c r="C85" s="13">
        <v>13253.33</v>
      </c>
      <c r="D85" s="95">
        <v>0</v>
      </c>
      <c r="E85" s="20">
        <f t="shared" si="64"/>
        <v>13253.33</v>
      </c>
      <c r="F85" s="93">
        <v>0</v>
      </c>
      <c r="G85" s="20">
        <f t="shared" si="65"/>
        <v>13253.33</v>
      </c>
      <c r="H85" s="93">
        <v>0</v>
      </c>
      <c r="I85" s="41">
        <f t="shared" si="66"/>
        <v>13253.33</v>
      </c>
      <c r="J85" s="93">
        <v>523.47</v>
      </c>
      <c r="K85" s="20">
        <f t="shared" si="67"/>
        <v>13776.8</v>
      </c>
      <c r="L85" s="93">
        <v>448.82</v>
      </c>
      <c r="M85" s="13">
        <f t="shared" si="68"/>
        <v>14225.619999999999</v>
      </c>
      <c r="N85" s="20">
        <f t="shared" si="62"/>
        <v>14225.619999999999</v>
      </c>
      <c r="O85" s="21">
        <f t="shared" si="63"/>
        <v>972.28999999999905</v>
      </c>
      <c r="P85" s="12"/>
    </row>
    <row r="86" spans="1:16" ht="120" x14ac:dyDescent="0.25">
      <c r="A86" s="56" t="s">
        <v>141</v>
      </c>
      <c r="B86" s="37" t="s">
        <v>265</v>
      </c>
      <c r="C86" s="13">
        <v>22388.28</v>
      </c>
      <c r="D86" s="49">
        <v>4.26</v>
      </c>
      <c r="E86" s="20">
        <f t="shared" si="64"/>
        <v>22392.539999999997</v>
      </c>
      <c r="F86" s="93">
        <v>0</v>
      </c>
      <c r="G86" s="20">
        <f t="shared" si="65"/>
        <v>22392.539999999997</v>
      </c>
      <c r="H86" s="93">
        <v>1157.28</v>
      </c>
      <c r="I86" s="41">
        <f t="shared" si="66"/>
        <v>23549.819999999996</v>
      </c>
      <c r="J86" s="93">
        <v>0</v>
      </c>
      <c r="K86" s="20">
        <f t="shared" si="67"/>
        <v>23549.819999999996</v>
      </c>
      <c r="L86" s="93">
        <v>0</v>
      </c>
      <c r="M86" s="13">
        <f t="shared" si="68"/>
        <v>23549.819999999996</v>
      </c>
      <c r="N86" s="20">
        <f t="shared" si="62"/>
        <v>23549.819999999996</v>
      </c>
      <c r="O86" s="21">
        <f t="shared" si="63"/>
        <v>1161.5399999999972</v>
      </c>
      <c r="P86" s="12"/>
    </row>
    <row r="87" spans="1:16" ht="120" x14ac:dyDescent="0.25">
      <c r="A87" s="56" t="s">
        <v>142</v>
      </c>
      <c r="B87" s="37" t="s">
        <v>143</v>
      </c>
      <c r="C87" s="13">
        <v>3</v>
      </c>
      <c r="D87" s="95">
        <v>0</v>
      </c>
      <c r="E87" s="20">
        <f t="shared" si="64"/>
        <v>3</v>
      </c>
      <c r="F87" s="93">
        <v>0</v>
      </c>
      <c r="G87" s="20">
        <f t="shared" si="65"/>
        <v>3</v>
      </c>
      <c r="H87" s="93">
        <v>0</v>
      </c>
      <c r="I87" s="41">
        <f t="shared" si="66"/>
        <v>3</v>
      </c>
      <c r="J87" s="93">
        <v>0</v>
      </c>
      <c r="K87" s="20">
        <f t="shared" si="67"/>
        <v>3</v>
      </c>
      <c r="L87" s="93">
        <v>0</v>
      </c>
      <c r="M87" s="13">
        <f t="shared" si="68"/>
        <v>3</v>
      </c>
      <c r="N87" s="20">
        <f t="shared" si="62"/>
        <v>3</v>
      </c>
      <c r="O87" s="21">
        <f t="shared" si="63"/>
        <v>0</v>
      </c>
      <c r="P87" s="12"/>
    </row>
    <row r="88" spans="1:16" ht="210" x14ac:dyDescent="0.25">
      <c r="A88" s="56" t="s">
        <v>144</v>
      </c>
      <c r="B88" s="38" t="s">
        <v>145</v>
      </c>
      <c r="C88" s="13">
        <v>107885.85</v>
      </c>
      <c r="D88" s="49">
        <v>1821.72</v>
      </c>
      <c r="E88" s="20">
        <f t="shared" si="64"/>
        <v>109707.57</v>
      </c>
      <c r="F88" s="93">
        <v>0</v>
      </c>
      <c r="G88" s="20">
        <f t="shared" si="65"/>
        <v>109707.57</v>
      </c>
      <c r="H88" s="93">
        <v>4432.21</v>
      </c>
      <c r="I88" s="41">
        <f t="shared" si="66"/>
        <v>114139.78000000001</v>
      </c>
      <c r="J88" s="93">
        <v>0</v>
      </c>
      <c r="K88" s="20">
        <f t="shared" si="67"/>
        <v>114139.78000000001</v>
      </c>
      <c r="L88" s="93">
        <v>-392.46</v>
      </c>
      <c r="M88" s="13">
        <f t="shared" si="68"/>
        <v>113747.32</v>
      </c>
      <c r="N88" s="20">
        <f t="shared" si="62"/>
        <v>113747.32</v>
      </c>
      <c r="O88" s="21">
        <f t="shared" si="63"/>
        <v>5861.4700000000012</v>
      </c>
      <c r="P88" s="12"/>
    </row>
    <row r="89" spans="1:16" ht="270" x14ac:dyDescent="0.25">
      <c r="A89" s="56" t="s">
        <v>146</v>
      </c>
      <c r="B89" s="37" t="s">
        <v>266</v>
      </c>
      <c r="C89" s="13">
        <v>237435.92</v>
      </c>
      <c r="D89" s="49">
        <v>6475.78</v>
      </c>
      <c r="E89" s="20">
        <f t="shared" si="64"/>
        <v>243911.7</v>
      </c>
      <c r="F89" s="93">
        <v>0</v>
      </c>
      <c r="G89" s="20">
        <f t="shared" si="65"/>
        <v>243911.7</v>
      </c>
      <c r="H89" s="93">
        <v>5869.08</v>
      </c>
      <c r="I89" s="41">
        <f t="shared" si="66"/>
        <v>249780.78</v>
      </c>
      <c r="J89" s="93">
        <v>0</v>
      </c>
      <c r="K89" s="20">
        <f t="shared" si="67"/>
        <v>249780.78</v>
      </c>
      <c r="L89" s="93">
        <v>11025.64</v>
      </c>
      <c r="M89" s="13">
        <f t="shared" si="68"/>
        <v>260806.41999999998</v>
      </c>
      <c r="N89" s="20">
        <f t="shared" si="62"/>
        <v>260806.41999999998</v>
      </c>
      <c r="O89" s="21">
        <f t="shared" si="63"/>
        <v>23370.499999999971</v>
      </c>
      <c r="P89" s="12"/>
    </row>
    <row r="90" spans="1:16" ht="90" x14ac:dyDescent="0.25">
      <c r="A90" s="56" t="s">
        <v>147</v>
      </c>
      <c r="B90" s="37" t="s">
        <v>148</v>
      </c>
      <c r="C90" s="13">
        <v>319.16000000000003</v>
      </c>
      <c r="D90" s="95">
        <v>0</v>
      </c>
      <c r="E90" s="20">
        <f t="shared" si="64"/>
        <v>319.16000000000003</v>
      </c>
      <c r="F90" s="93">
        <v>0</v>
      </c>
      <c r="G90" s="20">
        <f t="shared" si="65"/>
        <v>319.16000000000003</v>
      </c>
      <c r="H90" s="93">
        <v>0</v>
      </c>
      <c r="I90" s="41">
        <f t="shared" si="66"/>
        <v>319.16000000000003</v>
      </c>
      <c r="J90" s="93">
        <v>0</v>
      </c>
      <c r="K90" s="20">
        <f t="shared" si="67"/>
        <v>319.16000000000003</v>
      </c>
      <c r="L90" s="93">
        <v>0</v>
      </c>
      <c r="M90" s="13">
        <f t="shared" si="68"/>
        <v>319.16000000000003</v>
      </c>
      <c r="N90" s="20">
        <f t="shared" si="62"/>
        <v>319.16000000000003</v>
      </c>
      <c r="O90" s="21">
        <f t="shared" si="63"/>
        <v>0</v>
      </c>
      <c r="P90" s="12"/>
    </row>
    <row r="91" spans="1:16" ht="180" x14ac:dyDescent="0.25">
      <c r="A91" s="56" t="s">
        <v>149</v>
      </c>
      <c r="B91" s="37" t="s">
        <v>267</v>
      </c>
      <c r="C91" s="13">
        <v>8769.66</v>
      </c>
      <c r="D91" s="93">
        <v>0</v>
      </c>
      <c r="E91" s="20">
        <f t="shared" si="64"/>
        <v>8769.66</v>
      </c>
      <c r="F91" s="93">
        <v>0</v>
      </c>
      <c r="G91" s="20">
        <f t="shared" si="65"/>
        <v>8769.66</v>
      </c>
      <c r="H91" s="93">
        <v>677.39</v>
      </c>
      <c r="I91" s="41">
        <f t="shared" si="66"/>
        <v>9447.0499999999993</v>
      </c>
      <c r="J91" s="93">
        <v>0</v>
      </c>
      <c r="K91" s="20">
        <f t="shared" si="67"/>
        <v>9447.0499999999993</v>
      </c>
      <c r="L91" s="93">
        <v>0</v>
      </c>
      <c r="M91" s="13">
        <f t="shared" si="68"/>
        <v>9447.0499999999993</v>
      </c>
      <c r="N91" s="20">
        <f t="shared" si="62"/>
        <v>9447.0499999999993</v>
      </c>
      <c r="O91" s="21">
        <f t="shared" si="63"/>
        <v>677.38999999999942</v>
      </c>
      <c r="P91" s="12"/>
    </row>
    <row r="92" spans="1:16" ht="120" x14ac:dyDescent="0.25">
      <c r="A92" s="56" t="s">
        <v>150</v>
      </c>
      <c r="B92" s="37" t="s">
        <v>268</v>
      </c>
      <c r="C92" s="13">
        <v>166.1</v>
      </c>
      <c r="D92" s="93">
        <v>0</v>
      </c>
      <c r="E92" s="20">
        <f t="shared" si="64"/>
        <v>166.1</v>
      </c>
      <c r="F92" s="93">
        <v>0</v>
      </c>
      <c r="G92" s="20">
        <f t="shared" si="65"/>
        <v>166.1</v>
      </c>
      <c r="H92" s="93">
        <v>0</v>
      </c>
      <c r="I92" s="41">
        <f t="shared" si="66"/>
        <v>166.1</v>
      </c>
      <c r="J92" s="93">
        <v>0</v>
      </c>
      <c r="K92" s="20">
        <f t="shared" si="67"/>
        <v>166.1</v>
      </c>
      <c r="L92" s="93">
        <v>-103.43</v>
      </c>
      <c r="M92" s="13">
        <f t="shared" si="68"/>
        <v>62.669999999999987</v>
      </c>
      <c r="N92" s="20">
        <f t="shared" si="62"/>
        <v>62.669999999999987</v>
      </c>
      <c r="O92" s="21">
        <f t="shared" si="63"/>
        <v>-103.43</v>
      </c>
      <c r="P92" s="12"/>
    </row>
    <row r="93" spans="1:16" ht="135" x14ac:dyDescent="0.25">
      <c r="A93" s="56" t="s">
        <v>151</v>
      </c>
      <c r="B93" s="37" t="s">
        <v>152</v>
      </c>
      <c r="C93" s="13">
        <v>20694.73</v>
      </c>
      <c r="D93" s="93">
        <v>0</v>
      </c>
      <c r="E93" s="20">
        <f t="shared" si="64"/>
        <v>20694.73</v>
      </c>
      <c r="F93" s="93">
        <v>0</v>
      </c>
      <c r="G93" s="20">
        <f t="shared" si="65"/>
        <v>20694.73</v>
      </c>
      <c r="H93" s="93">
        <v>0</v>
      </c>
      <c r="I93" s="41">
        <f t="shared" si="66"/>
        <v>20694.73</v>
      </c>
      <c r="J93" s="93">
        <v>0</v>
      </c>
      <c r="K93" s="20">
        <f t="shared" si="67"/>
        <v>20694.73</v>
      </c>
      <c r="L93" s="93">
        <v>-243.13</v>
      </c>
      <c r="M93" s="13">
        <f t="shared" si="68"/>
        <v>20451.599999999999</v>
      </c>
      <c r="N93" s="20">
        <f t="shared" si="62"/>
        <v>20451.599999999999</v>
      </c>
      <c r="O93" s="21">
        <f t="shared" si="63"/>
        <v>-243.13000000000102</v>
      </c>
      <c r="P93" s="12"/>
    </row>
    <row r="94" spans="1:16" ht="75" x14ac:dyDescent="0.25">
      <c r="A94" s="56" t="s">
        <v>153</v>
      </c>
      <c r="B94" s="37" t="s">
        <v>154</v>
      </c>
      <c r="C94" s="13">
        <v>4392.51</v>
      </c>
      <c r="D94" s="93">
        <v>0</v>
      </c>
      <c r="E94" s="20">
        <f t="shared" si="64"/>
        <v>4392.51</v>
      </c>
      <c r="F94" s="93">
        <v>649.49</v>
      </c>
      <c r="G94" s="20">
        <f t="shared" si="65"/>
        <v>5042</v>
      </c>
      <c r="H94" s="93">
        <v>219.23</v>
      </c>
      <c r="I94" s="41">
        <f t="shared" si="66"/>
        <v>5261.23</v>
      </c>
      <c r="J94" s="93">
        <v>0</v>
      </c>
      <c r="K94" s="20">
        <f t="shared" si="67"/>
        <v>5261.23</v>
      </c>
      <c r="L94" s="93">
        <v>0.33</v>
      </c>
      <c r="M94" s="13">
        <f t="shared" si="68"/>
        <v>5261.5599999999995</v>
      </c>
      <c r="N94" s="20">
        <f t="shared" si="62"/>
        <v>5261.5599999999995</v>
      </c>
      <c r="O94" s="21">
        <f t="shared" si="63"/>
        <v>869.04999999999927</v>
      </c>
      <c r="P94" s="12"/>
    </row>
    <row r="95" spans="1:16" ht="75" x14ac:dyDescent="0.25">
      <c r="A95" s="56" t="s">
        <v>155</v>
      </c>
      <c r="B95" s="37" t="s">
        <v>156</v>
      </c>
      <c r="C95" s="13">
        <v>532.76</v>
      </c>
      <c r="D95" s="93">
        <v>0</v>
      </c>
      <c r="E95" s="20">
        <f t="shared" si="64"/>
        <v>532.76</v>
      </c>
      <c r="F95" s="93">
        <v>0</v>
      </c>
      <c r="G95" s="20">
        <f t="shared" si="65"/>
        <v>532.76</v>
      </c>
      <c r="H95" s="93">
        <v>0</v>
      </c>
      <c r="I95" s="41">
        <f t="shared" si="66"/>
        <v>532.76</v>
      </c>
      <c r="J95" s="93">
        <v>0</v>
      </c>
      <c r="K95" s="20">
        <f t="shared" si="67"/>
        <v>532.76</v>
      </c>
      <c r="L95" s="93">
        <v>0.28000000000000003</v>
      </c>
      <c r="M95" s="13">
        <f t="shared" si="68"/>
        <v>533.04</v>
      </c>
      <c r="N95" s="20">
        <f t="shared" si="62"/>
        <v>533.04</v>
      </c>
      <c r="O95" s="21">
        <f t="shared" si="63"/>
        <v>0.27999999999997272</v>
      </c>
      <c r="P95" s="12"/>
    </row>
    <row r="96" spans="1:16" ht="120" x14ac:dyDescent="0.25">
      <c r="A96" s="55" t="s">
        <v>157</v>
      </c>
      <c r="B96" s="39" t="s">
        <v>158</v>
      </c>
      <c r="C96" s="31">
        <f>C97</f>
        <v>6379.08</v>
      </c>
      <c r="D96" s="32">
        <f t="shared" ref="D96:M96" si="69">D97</f>
        <v>0</v>
      </c>
      <c r="E96" s="31">
        <f t="shared" si="69"/>
        <v>6379.08</v>
      </c>
      <c r="F96" s="32">
        <f t="shared" si="69"/>
        <v>0</v>
      </c>
      <c r="G96" s="31">
        <f t="shared" si="69"/>
        <v>6379.08</v>
      </c>
      <c r="H96" s="32">
        <f t="shared" si="69"/>
        <v>0</v>
      </c>
      <c r="I96" s="31">
        <f t="shared" si="69"/>
        <v>6379.08</v>
      </c>
      <c r="J96" s="32">
        <f t="shared" si="69"/>
        <v>0</v>
      </c>
      <c r="K96" s="31">
        <f t="shared" si="69"/>
        <v>6379.08</v>
      </c>
      <c r="L96" s="32">
        <f t="shared" si="69"/>
        <v>-1289.9100000000001</v>
      </c>
      <c r="M96" s="31">
        <f t="shared" si="69"/>
        <v>5089.17</v>
      </c>
      <c r="N96" s="42">
        <f t="shared" si="62"/>
        <v>5089.17</v>
      </c>
      <c r="O96" s="43">
        <f t="shared" si="63"/>
        <v>-1289.9099999999999</v>
      </c>
      <c r="P96" s="12"/>
    </row>
    <row r="97" spans="1:16" ht="120" x14ac:dyDescent="0.25">
      <c r="A97" s="56" t="s">
        <v>159</v>
      </c>
      <c r="B97" s="37" t="s">
        <v>269</v>
      </c>
      <c r="C97" s="13">
        <v>6379.08</v>
      </c>
      <c r="D97" s="93">
        <v>0</v>
      </c>
      <c r="E97" s="20">
        <f>C97+D97</f>
        <v>6379.08</v>
      </c>
      <c r="F97" s="93">
        <v>0</v>
      </c>
      <c r="G97" s="20">
        <f t="shared" ref="G97" si="70">E97+F97</f>
        <v>6379.08</v>
      </c>
      <c r="H97" s="93">
        <v>0</v>
      </c>
      <c r="I97" s="41">
        <f>G97+H97</f>
        <v>6379.08</v>
      </c>
      <c r="J97" s="93">
        <v>0</v>
      </c>
      <c r="K97" s="20">
        <f t="shared" ref="K97" si="71">I97+J97</f>
        <v>6379.08</v>
      </c>
      <c r="L97" s="93">
        <v>-1289.9100000000001</v>
      </c>
      <c r="M97" s="13">
        <f>K97+L97</f>
        <v>5089.17</v>
      </c>
      <c r="N97" s="20">
        <f t="shared" si="62"/>
        <v>5089.17</v>
      </c>
      <c r="O97" s="21">
        <f t="shared" si="63"/>
        <v>-1289.9099999999999</v>
      </c>
      <c r="P97" s="12"/>
    </row>
    <row r="98" spans="1:16" ht="105" x14ac:dyDescent="0.25">
      <c r="A98" s="55" t="s">
        <v>160</v>
      </c>
      <c r="B98" s="39" t="s">
        <v>161</v>
      </c>
      <c r="C98" s="31">
        <f>C99</f>
        <v>46717.91</v>
      </c>
      <c r="D98" s="32">
        <f t="shared" ref="D98:M98" si="72">D99</f>
        <v>0</v>
      </c>
      <c r="E98" s="31">
        <f t="shared" si="72"/>
        <v>46717.91</v>
      </c>
      <c r="F98" s="32">
        <f t="shared" si="72"/>
        <v>0</v>
      </c>
      <c r="G98" s="31">
        <f t="shared" si="72"/>
        <v>46717.91</v>
      </c>
      <c r="H98" s="32">
        <f t="shared" si="72"/>
        <v>957</v>
      </c>
      <c r="I98" s="31">
        <f t="shared" si="72"/>
        <v>47674.91</v>
      </c>
      <c r="J98" s="32">
        <f t="shared" si="72"/>
        <v>7100.09</v>
      </c>
      <c r="K98" s="31">
        <f t="shared" si="72"/>
        <v>54775</v>
      </c>
      <c r="L98" s="32">
        <f t="shared" si="72"/>
        <v>12870</v>
      </c>
      <c r="M98" s="31">
        <f t="shared" si="72"/>
        <v>67645</v>
      </c>
      <c r="N98" s="42">
        <f t="shared" si="62"/>
        <v>67645</v>
      </c>
      <c r="O98" s="43">
        <f t="shared" si="63"/>
        <v>20927.089999999997</v>
      </c>
      <c r="P98" s="12"/>
    </row>
    <row r="99" spans="1:16" ht="105" x14ac:dyDescent="0.25">
      <c r="A99" s="56" t="s">
        <v>162</v>
      </c>
      <c r="B99" s="37" t="s">
        <v>270</v>
      </c>
      <c r="C99" s="13">
        <v>46717.91</v>
      </c>
      <c r="D99" s="93">
        <v>0</v>
      </c>
      <c r="E99" s="20">
        <f>C99+D99</f>
        <v>46717.91</v>
      </c>
      <c r="F99" s="93">
        <v>0</v>
      </c>
      <c r="G99" s="20">
        <f t="shared" ref="G99" si="73">E99+F99</f>
        <v>46717.91</v>
      </c>
      <c r="H99" s="93">
        <v>957</v>
      </c>
      <c r="I99" s="41">
        <f>G99+H99</f>
        <v>47674.91</v>
      </c>
      <c r="J99" s="93">
        <v>7100.09</v>
      </c>
      <c r="K99" s="20">
        <f t="shared" ref="K99" si="74">I99+J99</f>
        <v>54775</v>
      </c>
      <c r="L99" s="93">
        <v>12870</v>
      </c>
      <c r="M99" s="13">
        <f>K99+L99</f>
        <v>67645</v>
      </c>
      <c r="N99" s="20">
        <f t="shared" si="62"/>
        <v>67645</v>
      </c>
      <c r="O99" s="21">
        <f t="shared" si="63"/>
        <v>20927.089999999997</v>
      </c>
      <c r="P99" s="12"/>
    </row>
    <row r="100" spans="1:16" ht="90" x14ac:dyDescent="0.25">
      <c r="A100" s="55" t="s">
        <v>163</v>
      </c>
      <c r="B100" s="39" t="s">
        <v>164</v>
      </c>
      <c r="C100" s="31">
        <f>C101</f>
        <v>118.52</v>
      </c>
      <c r="D100" s="32">
        <f t="shared" ref="D100:M100" si="75">D101</f>
        <v>0</v>
      </c>
      <c r="E100" s="31">
        <f t="shared" si="75"/>
        <v>118.52</v>
      </c>
      <c r="F100" s="32">
        <f t="shared" si="75"/>
        <v>0</v>
      </c>
      <c r="G100" s="31">
        <f t="shared" si="75"/>
        <v>118.52</v>
      </c>
      <c r="H100" s="32">
        <f t="shared" si="75"/>
        <v>0</v>
      </c>
      <c r="I100" s="31">
        <f t="shared" si="75"/>
        <v>118.52</v>
      </c>
      <c r="J100" s="32">
        <f t="shared" si="75"/>
        <v>0</v>
      </c>
      <c r="K100" s="31">
        <f t="shared" si="75"/>
        <v>118.52</v>
      </c>
      <c r="L100" s="32">
        <f t="shared" si="75"/>
        <v>0</v>
      </c>
      <c r="M100" s="31">
        <f t="shared" si="75"/>
        <v>118.52</v>
      </c>
      <c r="N100" s="42">
        <f t="shared" si="62"/>
        <v>118.52</v>
      </c>
      <c r="O100" s="43">
        <f t="shared" si="63"/>
        <v>0</v>
      </c>
      <c r="P100" s="12"/>
    </row>
    <row r="101" spans="1:16" ht="105" x14ac:dyDescent="0.25">
      <c r="A101" s="56" t="s">
        <v>165</v>
      </c>
      <c r="B101" s="37" t="s">
        <v>271</v>
      </c>
      <c r="C101" s="13">
        <v>118.52</v>
      </c>
      <c r="D101" s="93">
        <v>0</v>
      </c>
      <c r="E101" s="20">
        <f>C101+D101</f>
        <v>118.52</v>
      </c>
      <c r="F101" s="93">
        <v>0</v>
      </c>
      <c r="G101" s="13">
        <f>E101+F101</f>
        <v>118.52</v>
      </c>
      <c r="H101" s="93">
        <v>0</v>
      </c>
      <c r="I101" s="41">
        <f>G101+H101</f>
        <v>118.52</v>
      </c>
      <c r="J101" s="93">
        <v>0</v>
      </c>
      <c r="K101" s="20">
        <f t="shared" ref="K101" si="76">I101+J101</f>
        <v>118.52</v>
      </c>
      <c r="L101" s="93">
        <v>0</v>
      </c>
      <c r="M101" s="13">
        <f>K101+L101</f>
        <v>118.52</v>
      </c>
      <c r="N101" s="20">
        <f t="shared" si="62"/>
        <v>118.52</v>
      </c>
      <c r="O101" s="21">
        <f t="shared" si="63"/>
        <v>0</v>
      </c>
      <c r="P101" s="12"/>
    </row>
    <row r="102" spans="1:16" ht="105" x14ac:dyDescent="0.25">
      <c r="A102" s="55" t="s">
        <v>166</v>
      </c>
      <c r="B102" s="39" t="s">
        <v>167</v>
      </c>
      <c r="C102" s="31">
        <f>C103</f>
        <v>1957.55</v>
      </c>
      <c r="D102" s="32">
        <f t="shared" ref="D102:M102" si="77">D103</f>
        <v>0</v>
      </c>
      <c r="E102" s="31">
        <f t="shared" si="77"/>
        <v>1957.55</v>
      </c>
      <c r="F102" s="32">
        <f t="shared" si="77"/>
        <v>0</v>
      </c>
      <c r="G102" s="31">
        <f t="shared" si="77"/>
        <v>1957.55</v>
      </c>
      <c r="H102" s="32">
        <f t="shared" si="77"/>
        <v>0</v>
      </c>
      <c r="I102" s="31">
        <f t="shared" si="77"/>
        <v>1957.55</v>
      </c>
      <c r="J102" s="32">
        <f t="shared" si="77"/>
        <v>0</v>
      </c>
      <c r="K102" s="31">
        <f t="shared" si="77"/>
        <v>1957.55</v>
      </c>
      <c r="L102" s="32">
        <f t="shared" si="77"/>
        <v>0</v>
      </c>
      <c r="M102" s="31">
        <f t="shared" si="77"/>
        <v>1957.55</v>
      </c>
      <c r="N102" s="42">
        <f t="shared" si="62"/>
        <v>1957.55</v>
      </c>
      <c r="O102" s="43">
        <f t="shared" si="63"/>
        <v>0</v>
      </c>
      <c r="P102" s="12"/>
    </row>
    <row r="103" spans="1:16" ht="105" x14ac:dyDescent="0.25">
      <c r="A103" s="56" t="s">
        <v>168</v>
      </c>
      <c r="B103" s="37" t="s">
        <v>272</v>
      </c>
      <c r="C103" s="13">
        <v>1957.55</v>
      </c>
      <c r="D103" s="93">
        <v>0</v>
      </c>
      <c r="E103" s="20">
        <f>C103+D103</f>
        <v>1957.55</v>
      </c>
      <c r="F103" s="93">
        <v>0</v>
      </c>
      <c r="G103" s="13">
        <f>E103+F103</f>
        <v>1957.55</v>
      </c>
      <c r="H103" s="93">
        <v>0</v>
      </c>
      <c r="I103" s="41">
        <f>G103+H103</f>
        <v>1957.55</v>
      </c>
      <c r="J103" s="93">
        <v>0</v>
      </c>
      <c r="K103" s="20">
        <f t="shared" ref="K103" si="78">I103+J103</f>
        <v>1957.55</v>
      </c>
      <c r="L103" s="93">
        <v>0</v>
      </c>
      <c r="M103" s="13">
        <f>K103+L103</f>
        <v>1957.55</v>
      </c>
      <c r="N103" s="20">
        <f t="shared" si="62"/>
        <v>1957.55</v>
      </c>
      <c r="O103" s="21">
        <f t="shared" si="63"/>
        <v>0</v>
      </c>
      <c r="P103" s="12"/>
    </row>
    <row r="104" spans="1:16" ht="45" x14ac:dyDescent="0.25">
      <c r="A104" s="55" t="s">
        <v>169</v>
      </c>
      <c r="B104" s="39" t="s">
        <v>170</v>
      </c>
      <c r="C104" s="31">
        <f>C105</f>
        <v>38298.5</v>
      </c>
      <c r="D104" s="32">
        <f t="shared" ref="D104:M104" si="79">D105</f>
        <v>0</v>
      </c>
      <c r="E104" s="31">
        <f t="shared" si="79"/>
        <v>38298.5</v>
      </c>
      <c r="F104" s="32">
        <f t="shared" si="79"/>
        <v>0</v>
      </c>
      <c r="G104" s="31">
        <f t="shared" si="79"/>
        <v>38298.5</v>
      </c>
      <c r="H104" s="32">
        <f t="shared" si="79"/>
        <v>0</v>
      </c>
      <c r="I104" s="31">
        <f t="shared" si="79"/>
        <v>38298.5</v>
      </c>
      <c r="J104" s="32">
        <f t="shared" si="79"/>
        <v>0</v>
      </c>
      <c r="K104" s="31">
        <f t="shared" si="79"/>
        <v>38298.5</v>
      </c>
      <c r="L104" s="32">
        <f t="shared" si="79"/>
        <v>7551.5</v>
      </c>
      <c r="M104" s="31">
        <f t="shared" si="79"/>
        <v>45850</v>
      </c>
      <c r="N104" s="42">
        <f t="shared" si="62"/>
        <v>45850</v>
      </c>
      <c r="O104" s="43">
        <f t="shared" si="63"/>
        <v>7551.5</v>
      </c>
      <c r="P104" s="12"/>
    </row>
    <row r="105" spans="1:16" ht="60" x14ac:dyDescent="0.25">
      <c r="A105" s="56" t="s">
        <v>171</v>
      </c>
      <c r="B105" s="37" t="s">
        <v>273</v>
      </c>
      <c r="C105" s="13">
        <v>38298.5</v>
      </c>
      <c r="D105" s="93">
        <v>0</v>
      </c>
      <c r="E105" s="20">
        <f>C105+D105</f>
        <v>38298.5</v>
      </c>
      <c r="F105" s="93">
        <v>0</v>
      </c>
      <c r="G105" s="13">
        <f>E105+F105</f>
        <v>38298.5</v>
      </c>
      <c r="H105" s="93">
        <v>0</v>
      </c>
      <c r="I105" s="41">
        <f>G105+H105</f>
        <v>38298.5</v>
      </c>
      <c r="J105" s="93">
        <v>0</v>
      </c>
      <c r="K105" s="20">
        <f t="shared" ref="K105" si="80">I105+J105</f>
        <v>38298.5</v>
      </c>
      <c r="L105" s="93">
        <v>7551.5</v>
      </c>
      <c r="M105" s="13">
        <f>K105+L105</f>
        <v>45850</v>
      </c>
      <c r="N105" s="20">
        <f t="shared" si="62"/>
        <v>45850</v>
      </c>
      <c r="O105" s="21">
        <f t="shared" si="63"/>
        <v>7551.5</v>
      </c>
      <c r="P105" s="12"/>
    </row>
    <row r="106" spans="1:16" ht="75" x14ac:dyDescent="0.25">
      <c r="A106" s="55" t="s">
        <v>172</v>
      </c>
      <c r="B106" s="39" t="s">
        <v>173</v>
      </c>
      <c r="C106" s="31">
        <f>C107</f>
        <v>199902.71</v>
      </c>
      <c r="D106" s="32">
        <f t="shared" ref="D106:M106" si="81">D107</f>
        <v>0</v>
      </c>
      <c r="E106" s="31">
        <f t="shared" si="81"/>
        <v>199902.71</v>
      </c>
      <c r="F106" s="32">
        <f t="shared" si="81"/>
        <v>0</v>
      </c>
      <c r="G106" s="31">
        <f t="shared" si="81"/>
        <v>199902.71</v>
      </c>
      <c r="H106" s="32">
        <f t="shared" si="81"/>
        <v>4000</v>
      </c>
      <c r="I106" s="31">
        <f t="shared" si="81"/>
        <v>203902.71</v>
      </c>
      <c r="J106" s="32">
        <f t="shared" si="81"/>
        <v>0</v>
      </c>
      <c r="K106" s="31">
        <f t="shared" si="81"/>
        <v>203902.71</v>
      </c>
      <c r="L106" s="32">
        <f t="shared" si="81"/>
        <v>27548.19</v>
      </c>
      <c r="M106" s="31">
        <f t="shared" si="81"/>
        <v>231450.9</v>
      </c>
      <c r="N106" s="42">
        <f t="shared" si="62"/>
        <v>231450.9</v>
      </c>
      <c r="O106" s="43">
        <f t="shared" si="63"/>
        <v>31548.190000000002</v>
      </c>
      <c r="P106" s="12"/>
    </row>
    <row r="107" spans="1:16" ht="75" x14ac:dyDescent="0.25">
      <c r="A107" s="56" t="s">
        <v>174</v>
      </c>
      <c r="B107" s="37" t="s">
        <v>175</v>
      </c>
      <c r="C107" s="13">
        <v>199902.71</v>
      </c>
      <c r="D107" s="93">
        <v>0</v>
      </c>
      <c r="E107" s="20">
        <f>C107+D107</f>
        <v>199902.71</v>
      </c>
      <c r="F107" s="93">
        <v>0</v>
      </c>
      <c r="G107" s="13">
        <f>E107+F107</f>
        <v>199902.71</v>
      </c>
      <c r="H107" s="93">
        <v>4000</v>
      </c>
      <c r="I107" s="41">
        <f>G107+H107</f>
        <v>203902.71</v>
      </c>
      <c r="J107" s="93">
        <v>0</v>
      </c>
      <c r="K107" s="20">
        <f t="shared" ref="K107" si="82">I107+J107</f>
        <v>203902.71</v>
      </c>
      <c r="L107" s="93">
        <v>27548.19</v>
      </c>
      <c r="M107" s="13">
        <f>K107+L107</f>
        <v>231450.9</v>
      </c>
      <c r="N107" s="20">
        <f t="shared" si="62"/>
        <v>231450.9</v>
      </c>
      <c r="O107" s="21">
        <f t="shared" si="63"/>
        <v>31548.190000000002</v>
      </c>
      <c r="P107" s="12"/>
    </row>
    <row r="108" spans="1:16" ht="105" x14ac:dyDescent="0.25">
      <c r="A108" s="55" t="s">
        <v>176</v>
      </c>
      <c r="B108" s="39" t="s">
        <v>177</v>
      </c>
      <c r="C108" s="31">
        <f>C109</f>
        <v>21831.29</v>
      </c>
      <c r="D108" s="32">
        <f t="shared" ref="D108:M108" si="83">D109</f>
        <v>0</v>
      </c>
      <c r="E108" s="31">
        <f t="shared" si="83"/>
        <v>21831.29</v>
      </c>
      <c r="F108" s="32">
        <f t="shared" si="83"/>
        <v>0</v>
      </c>
      <c r="G108" s="31">
        <f t="shared" si="83"/>
        <v>21831.29</v>
      </c>
      <c r="H108" s="32">
        <f t="shared" si="83"/>
        <v>4963.87</v>
      </c>
      <c r="I108" s="31">
        <f t="shared" si="83"/>
        <v>26795.16</v>
      </c>
      <c r="J108" s="32">
        <f t="shared" si="83"/>
        <v>0</v>
      </c>
      <c r="K108" s="31">
        <f t="shared" si="83"/>
        <v>26795.16</v>
      </c>
      <c r="L108" s="32">
        <f t="shared" si="83"/>
        <v>-156.24</v>
      </c>
      <c r="M108" s="31">
        <f t="shared" si="83"/>
        <v>26638.92</v>
      </c>
      <c r="N108" s="42">
        <f t="shared" si="62"/>
        <v>26638.92</v>
      </c>
      <c r="O108" s="43">
        <f t="shared" si="63"/>
        <v>4807.6299999999974</v>
      </c>
      <c r="P108" s="12"/>
    </row>
    <row r="109" spans="1:16" ht="105" x14ac:dyDescent="0.25">
      <c r="A109" s="56" t="s">
        <v>178</v>
      </c>
      <c r="B109" s="37" t="s">
        <v>179</v>
      </c>
      <c r="C109" s="13">
        <v>21831.29</v>
      </c>
      <c r="D109" s="93">
        <v>0</v>
      </c>
      <c r="E109" s="20">
        <f>C109+D109</f>
        <v>21831.29</v>
      </c>
      <c r="F109" s="93">
        <v>0</v>
      </c>
      <c r="G109" s="13">
        <f>E109+F109</f>
        <v>21831.29</v>
      </c>
      <c r="H109" s="93">
        <v>4963.87</v>
      </c>
      <c r="I109" s="41">
        <f>G109+H109</f>
        <v>26795.16</v>
      </c>
      <c r="J109" s="93">
        <v>0</v>
      </c>
      <c r="K109" s="20">
        <f t="shared" ref="K109" si="84">I109+J109</f>
        <v>26795.16</v>
      </c>
      <c r="L109" s="93">
        <v>-156.24</v>
      </c>
      <c r="M109" s="13">
        <f>K109+L109</f>
        <v>26638.92</v>
      </c>
      <c r="N109" s="20">
        <f t="shared" si="62"/>
        <v>26638.92</v>
      </c>
      <c r="O109" s="21">
        <f t="shared" si="63"/>
        <v>4807.6299999999974</v>
      </c>
      <c r="P109" s="12"/>
    </row>
    <row r="110" spans="1:16" ht="75" x14ac:dyDescent="0.25">
      <c r="A110" s="55" t="s">
        <v>180</v>
      </c>
      <c r="B110" s="39" t="s">
        <v>181</v>
      </c>
      <c r="C110" s="31">
        <f>C111</f>
        <v>12959.89</v>
      </c>
      <c r="D110" s="32">
        <f t="shared" ref="D110:M110" si="85">D111</f>
        <v>0</v>
      </c>
      <c r="E110" s="31">
        <f t="shared" si="85"/>
        <v>12959.89</v>
      </c>
      <c r="F110" s="32">
        <f t="shared" si="85"/>
        <v>0</v>
      </c>
      <c r="G110" s="31">
        <f t="shared" si="85"/>
        <v>12959.89</v>
      </c>
      <c r="H110" s="32">
        <f t="shared" si="85"/>
        <v>500</v>
      </c>
      <c r="I110" s="31">
        <f t="shared" si="85"/>
        <v>13459.89</v>
      </c>
      <c r="J110" s="32">
        <f t="shared" si="85"/>
        <v>0</v>
      </c>
      <c r="K110" s="31">
        <f t="shared" si="85"/>
        <v>13459.89</v>
      </c>
      <c r="L110" s="32">
        <f t="shared" si="85"/>
        <v>52.23</v>
      </c>
      <c r="M110" s="31">
        <f t="shared" si="85"/>
        <v>13512.119999999999</v>
      </c>
      <c r="N110" s="42">
        <f t="shared" si="62"/>
        <v>13512.119999999999</v>
      </c>
      <c r="O110" s="43">
        <f t="shared" si="63"/>
        <v>552.22999999999956</v>
      </c>
      <c r="P110" s="12"/>
    </row>
    <row r="111" spans="1:16" ht="75" x14ac:dyDescent="0.25">
      <c r="A111" s="56" t="s">
        <v>182</v>
      </c>
      <c r="B111" s="37" t="s">
        <v>183</v>
      </c>
      <c r="C111" s="13">
        <v>12959.89</v>
      </c>
      <c r="D111" s="93">
        <v>0</v>
      </c>
      <c r="E111" s="20">
        <f>C111+D111</f>
        <v>12959.89</v>
      </c>
      <c r="F111" s="93">
        <v>0</v>
      </c>
      <c r="G111" s="13">
        <f>E111+F111</f>
        <v>12959.89</v>
      </c>
      <c r="H111" s="93">
        <v>500</v>
      </c>
      <c r="I111" s="41">
        <f>G111+H111</f>
        <v>13459.89</v>
      </c>
      <c r="J111" s="93">
        <v>0</v>
      </c>
      <c r="K111" s="20">
        <f t="shared" ref="K111" si="86">I111+J111</f>
        <v>13459.89</v>
      </c>
      <c r="L111" s="93">
        <v>52.23</v>
      </c>
      <c r="M111" s="13">
        <f>K111+L111</f>
        <v>13512.119999999999</v>
      </c>
      <c r="N111" s="20">
        <f t="shared" si="62"/>
        <v>13512.119999999999</v>
      </c>
      <c r="O111" s="21">
        <f t="shared" si="63"/>
        <v>552.22999999999956</v>
      </c>
      <c r="P111" s="12"/>
    </row>
    <row r="112" spans="1:16" ht="90" x14ac:dyDescent="0.25">
      <c r="A112" s="55" t="s">
        <v>184</v>
      </c>
      <c r="B112" s="39" t="s">
        <v>185</v>
      </c>
      <c r="C112" s="31">
        <f>C113</f>
        <v>297.51</v>
      </c>
      <c r="D112" s="32">
        <f t="shared" ref="D112:M112" si="87">D113</f>
        <v>0</v>
      </c>
      <c r="E112" s="31">
        <f t="shared" si="87"/>
        <v>297.51</v>
      </c>
      <c r="F112" s="32">
        <f t="shared" si="87"/>
        <v>0</v>
      </c>
      <c r="G112" s="31">
        <f t="shared" si="87"/>
        <v>297.51</v>
      </c>
      <c r="H112" s="32">
        <f t="shared" si="87"/>
        <v>15.29</v>
      </c>
      <c r="I112" s="31">
        <f t="shared" si="87"/>
        <v>312.8</v>
      </c>
      <c r="J112" s="32">
        <f t="shared" si="87"/>
        <v>0</v>
      </c>
      <c r="K112" s="31">
        <f t="shared" si="87"/>
        <v>312.8</v>
      </c>
      <c r="L112" s="32">
        <f t="shared" si="87"/>
        <v>-10.19</v>
      </c>
      <c r="M112" s="31">
        <f t="shared" si="87"/>
        <v>302.61</v>
      </c>
      <c r="N112" s="42">
        <f t="shared" si="62"/>
        <v>302.61</v>
      </c>
      <c r="O112" s="43">
        <f t="shared" si="63"/>
        <v>5.1000000000000227</v>
      </c>
      <c r="P112" s="12"/>
    </row>
    <row r="113" spans="1:16" ht="75" x14ac:dyDescent="0.25">
      <c r="A113" s="56" t="s">
        <v>186</v>
      </c>
      <c r="B113" s="37" t="s">
        <v>187</v>
      </c>
      <c r="C113" s="13">
        <v>297.51</v>
      </c>
      <c r="D113" s="93">
        <v>0</v>
      </c>
      <c r="E113" s="20">
        <f>C113+D113</f>
        <v>297.51</v>
      </c>
      <c r="F113" s="93">
        <v>0</v>
      </c>
      <c r="G113" s="13">
        <f>E113+F113</f>
        <v>297.51</v>
      </c>
      <c r="H113" s="93">
        <v>15.29</v>
      </c>
      <c r="I113" s="41">
        <f>G113+H113</f>
        <v>312.8</v>
      </c>
      <c r="J113" s="93">
        <v>0</v>
      </c>
      <c r="K113" s="20">
        <f t="shared" ref="K113" si="88">I113+J113</f>
        <v>312.8</v>
      </c>
      <c r="L113" s="93">
        <v>-10.19</v>
      </c>
      <c r="M113" s="13">
        <f>K113+L113</f>
        <v>302.61</v>
      </c>
      <c r="N113" s="20">
        <f t="shared" si="62"/>
        <v>302.61</v>
      </c>
      <c r="O113" s="21">
        <f t="shared" si="63"/>
        <v>5.1000000000000227</v>
      </c>
      <c r="P113" s="12"/>
    </row>
    <row r="114" spans="1:16" ht="60" x14ac:dyDescent="0.25">
      <c r="A114" s="55" t="s">
        <v>188</v>
      </c>
      <c r="B114" s="39" t="s">
        <v>189</v>
      </c>
      <c r="C114" s="31">
        <f>C115</f>
        <v>50411.51</v>
      </c>
      <c r="D114" s="32">
        <f t="shared" ref="D114:M114" si="89">D115</f>
        <v>0</v>
      </c>
      <c r="E114" s="31">
        <f t="shared" si="89"/>
        <v>50411.51</v>
      </c>
      <c r="F114" s="32">
        <f t="shared" si="89"/>
        <v>0</v>
      </c>
      <c r="G114" s="31">
        <f t="shared" si="89"/>
        <v>50411.51</v>
      </c>
      <c r="H114" s="32">
        <f t="shared" si="89"/>
        <v>0</v>
      </c>
      <c r="I114" s="31">
        <f t="shared" si="89"/>
        <v>50411.51</v>
      </c>
      <c r="J114" s="32">
        <f t="shared" si="89"/>
        <v>0</v>
      </c>
      <c r="K114" s="31">
        <f t="shared" si="89"/>
        <v>50411.51</v>
      </c>
      <c r="L114" s="32">
        <f t="shared" si="89"/>
        <v>4192.67</v>
      </c>
      <c r="M114" s="31">
        <f t="shared" si="89"/>
        <v>54604.18</v>
      </c>
      <c r="N114" s="42">
        <f t="shared" si="62"/>
        <v>54604.18</v>
      </c>
      <c r="O114" s="43">
        <f t="shared" si="63"/>
        <v>4192.6699999999983</v>
      </c>
      <c r="P114" s="12"/>
    </row>
    <row r="115" spans="1:16" ht="75" x14ac:dyDescent="0.25">
      <c r="A115" s="56" t="s">
        <v>190</v>
      </c>
      <c r="B115" s="37" t="s">
        <v>191</v>
      </c>
      <c r="C115" s="13">
        <v>50411.51</v>
      </c>
      <c r="D115" s="93">
        <v>0</v>
      </c>
      <c r="E115" s="20">
        <f>C115+D115</f>
        <v>50411.51</v>
      </c>
      <c r="F115" s="93">
        <v>0</v>
      </c>
      <c r="G115" s="13">
        <f>E115+F115</f>
        <v>50411.51</v>
      </c>
      <c r="H115" s="93">
        <v>0</v>
      </c>
      <c r="I115" s="41">
        <f>G115+H115</f>
        <v>50411.51</v>
      </c>
      <c r="J115" s="93">
        <v>0</v>
      </c>
      <c r="K115" s="20">
        <f t="shared" ref="K115" si="90">I115+J115</f>
        <v>50411.51</v>
      </c>
      <c r="L115" s="93">
        <v>4192.67</v>
      </c>
      <c r="M115" s="13">
        <f>K115+L115</f>
        <v>54604.18</v>
      </c>
      <c r="N115" s="20">
        <f t="shared" si="62"/>
        <v>54604.18</v>
      </c>
      <c r="O115" s="21">
        <f t="shared" si="63"/>
        <v>4192.6699999999983</v>
      </c>
      <c r="P115" s="12"/>
    </row>
    <row r="116" spans="1:16" ht="30" x14ac:dyDescent="0.25">
      <c r="A116" s="55" t="s">
        <v>192</v>
      </c>
      <c r="B116" s="39" t="s">
        <v>193</v>
      </c>
      <c r="C116" s="31">
        <f>C117</f>
        <v>142683.42000000001</v>
      </c>
      <c r="D116" s="32">
        <f t="shared" ref="D116:M116" si="91">D117</f>
        <v>0</v>
      </c>
      <c r="E116" s="31">
        <f t="shared" si="91"/>
        <v>142683.42000000001</v>
      </c>
      <c r="F116" s="32">
        <f t="shared" si="91"/>
        <v>0</v>
      </c>
      <c r="G116" s="31">
        <f t="shared" si="91"/>
        <v>142683.42000000001</v>
      </c>
      <c r="H116" s="32">
        <f t="shared" si="91"/>
        <v>-2615.7399999999998</v>
      </c>
      <c r="I116" s="31">
        <f t="shared" si="91"/>
        <v>140067.68</v>
      </c>
      <c r="J116" s="32">
        <f t="shared" si="91"/>
        <v>1112.6500000000001</v>
      </c>
      <c r="K116" s="31">
        <f t="shared" si="91"/>
        <v>141180.32999999999</v>
      </c>
      <c r="L116" s="32">
        <f t="shared" si="91"/>
        <v>2514.4900000000002</v>
      </c>
      <c r="M116" s="31">
        <f t="shared" si="91"/>
        <v>143694.82</v>
      </c>
      <c r="N116" s="42">
        <f t="shared" si="62"/>
        <v>143694.82</v>
      </c>
      <c r="O116" s="43">
        <f t="shared" si="63"/>
        <v>1011.3999999999942</v>
      </c>
      <c r="P116" s="12"/>
    </row>
    <row r="117" spans="1:16" ht="30" x14ac:dyDescent="0.25">
      <c r="A117" s="55" t="s">
        <v>194</v>
      </c>
      <c r="B117" s="39" t="s">
        <v>217</v>
      </c>
      <c r="C117" s="31">
        <f>C118+C119</f>
        <v>142683.42000000001</v>
      </c>
      <c r="D117" s="32">
        <f t="shared" ref="D117:M117" si="92">D118+D119</f>
        <v>0</v>
      </c>
      <c r="E117" s="31">
        <f t="shared" si="92"/>
        <v>142683.42000000001</v>
      </c>
      <c r="F117" s="32">
        <f t="shared" si="92"/>
        <v>0</v>
      </c>
      <c r="G117" s="31">
        <f t="shared" si="92"/>
        <v>142683.42000000001</v>
      </c>
      <c r="H117" s="32">
        <f t="shared" si="92"/>
        <v>-2615.7399999999998</v>
      </c>
      <c r="I117" s="31">
        <f t="shared" si="92"/>
        <v>140067.68</v>
      </c>
      <c r="J117" s="32">
        <f t="shared" si="92"/>
        <v>1112.6500000000001</v>
      </c>
      <c r="K117" s="31">
        <f t="shared" si="92"/>
        <v>141180.32999999999</v>
      </c>
      <c r="L117" s="32">
        <f t="shared" si="92"/>
        <v>2514.4900000000002</v>
      </c>
      <c r="M117" s="31">
        <f t="shared" si="92"/>
        <v>143694.82</v>
      </c>
      <c r="N117" s="42">
        <f t="shared" si="62"/>
        <v>143694.82</v>
      </c>
      <c r="O117" s="43">
        <f t="shared" si="63"/>
        <v>1011.3999999999942</v>
      </c>
      <c r="P117" s="12"/>
    </row>
    <row r="118" spans="1:16" ht="75" x14ac:dyDescent="0.25">
      <c r="A118" s="56" t="s">
        <v>195</v>
      </c>
      <c r="B118" s="37" t="s">
        <v>274</v>
      </c>
      <c r="C118" s="13">
        <v>114646.16</v>
      </c>
      <c r="D118" s="93">
        <v>0</v>
      </c>
      <c r="E118" s="20">
        <f t="shared" ref="E118:E119" si="93">C118+D118</f>
        <v>114646.16</v>
      </c>
      <c r="F118" s="93">
        <v>0</v>
      </c>
      <c r="G118" s="13">
        <f t="shared" ref="G118:G119" si="94">E118+F118</f>
        <v>114646.16</v>
      </c>
      <c r="H118" s="93">
        <v>-2615.7399999999998</v>
      </c>
      <c r="I118" s="41">
        <f t="shared" ref="I118:I119" si="95">G118+H118</f>
        <v>112030.42</v>
      </c>
      <c r="J118" s="93">
        <v>0</v>
      </c>
      <c r="K118" s="20">
        <f t="shared" ref="K118:K119" si="96">I118+J118</f>
        <v>112030.42</v>
      </c>
      <c r="L118" s="93">
        <v>1681.17</v>
      </c>
      <c r="M118" s="13">
        <f t="shared" ref="M118:M119" si="97">K118+L118</f>
        <v>113711.59</v>
      </c>
      <c r="N118" s="20">
        <f t="shared" si="62"/>
        <v>113711.59</v>
      </c>
      <c r="O118" s="21">
        <f t="shared" si="63"/>
        <v>-934.57000000000698</v>
      </c>
      <c r="P118" s="12"/>
    </row>
    <row r="119" spans="1:16" ht="75" x14ac:dyDescent="0.25">
      <c r="A119" s="56" t="s">
        <v>196</v>
      </c>
      <c r="B119" s="37" t="s">
        <v>275</v>
      </c>
      <c r="C119" s="13">
        <v>28037.26</v>
      </c>
      <c r="D119" s="93">
        <v>0</v>
      </c>
      <c r="E119" s="20">
        <f t="shared" si="93"/>
        <v>28037.26</v>
      </c>
      <c r="F119" s="93">
        <v>0</v>
      </c>
      <c r="G119" s="13">
        <f t="shared" si="94"/>
        <v>28037.26</v>
      </c>
      <c r="H119" s="93">
        <v>0</v>
      </c>
      <c r="I119" s="41">
        <f t="shared" si="95"/>
        <v>28037.26</v>
      </c>
      <c r="J119" s="93">
        <v>1112.6500000000001</v>
      </c>
      <c r="K119" s="20">
        <f t="shared" si="96"/>
        <v>29149.91</v>
      </c>
      <c r="L119" s="93">
        <v>833.32</v>
      </c>
      <c r="M119" s="13">
        <f t="shared" si="97"/>
        <v>29983.23</v>
      </c>
      <c r="N119" s="20">
        <f t="shared" si="62"/>
        <v>29983.23</v>
      </c>
      <c r="O119" s="21">
        <f t="shared" si="63"/>
        <v>1945.9700000000012</v>
      </c>
      <c r="P119" s="12"/>
    </row>
    <row r="120" spans="1:16" ht="15" x14ac:dyDescent="0.25">
      <c r="A120" s="55" t="s">
        <v>197</v>
      </c>
      <c r="B120" s="39" t="s">
        <v>198</v>
      </c>
      <c r="C120" s="31">
        <f t="shared" ref="C120:K120" si="98">C123</f>
        <v>1133.75</v>
      </c>
      <c r="D120" s="32">
        <f t="shared" si="98"/>
        <v>8031.23</v>
      </c>
      <c r="E120" s="31">
        <f t="shared" si="98"/>
        <v>9164.98</v>
      </c>
      <c r="F120" s="32">
        <f t="shared" si="98"/>
        <v>1097.8399999999999</v>
      </c>
      <c r="G120" s="31">
        <f t="shared" si="98"/>
        <v>10262.82</v>
      </c>
      <c r="H120" s="32">
        <f t="shared" si="98"/>
        <v>39094.39</v>
      </c>
      <c r="I120" s="31">
        <f t="shared" si="98"/>
        <v>49357.210000000006</v>
      </c>
      <c r="J120" s="32">
        <f t="shared" si="98"/>
        <v>2602.73</v>
      </c>
      <c r="K120" s="31">
        <f t="shared" si="98"/>
        <v>51959.94000000001</v>
      </c>
      <c r="L120" s="32">
        <f>L121+L123</f>
        <v>3644.9700000000003</v>
      </c>
      <c r="M120" s="31">
        <f>M123+M121</f>
        <v>55604.910000000011</v>
      </c>
      <c r="N120" s="42">
        <f t="shared" si="62"/>
        <v>55604.910000000011</v>
      </c>
      <c r="O120" s="43">
        <f t="shared" si="63"/>
        <v>54471.160000000011</v>
      </c>
      <c r="P120" s="12"/>
    </row>
    <row r="121" spans="1:16" ht="120" x14ac:dyDescent="0.25">
      <c r="A121" s="55" t="s">
        <v>244</v>
      </c>
      <c r="B121" s="39" t="s">
        <v>243</v>
      </c>
      <c r="C121" s="32">
        <f t="shared" ref="C121:K121" si="99">C122</f>
        <v>0</v>
      </c>
      <c r="D121" s="32">
        <f t="shared" si="99"/>
        <v>0</v>
      </c>
      <c r="E121" s="32">
        <f t="shared" si="99"/>
        <v>0</v>
      </c>
      <c r="F121" s="32">
        <f t="shared" si="99"/>
        <v>0</v>
      </c>
      <c r="G121" s="32">
        <f t="shared" si="99"/>
        <v>0</v>
      </c>
      <c r="H121" s="32">
        <f t="shared" si="99"/>
        <v>0</v>
      </c>
      <c r="I121" s="32">
        <f t="shared" si="99"/>
        <v>0</v>
      </c>
      <c r="J121" s="32">
        <f t="shared" si="99"/>
        <v>0</v>
      </c>
      <c r="K121" s="32">
        <f t="shared" si="99"/>
        <v>0</v>
      </c>
      <c r="L121" s="32">
        <f>L122</f>
        <v>1295.24</v>
      </c>
      <c r="M121" s="31">
        <f>M122</f>
        <v>1295.24</v>
      </c>
      <c r="N121" s="42">
        <f t="shared" si="62"/>
        <v>1295.24</v>
      </c>
      <c r="O121" s="43">
        <f t="shared" si="63"/>
        <v>1295.24</v>
      </c>
      <c r="P121" s="12"/>
    </row>
    <row r="122" spans="1:16" ht="120" x14ac:dyDescent="0.25">
      <c r="A122" s="67" t="s">
        <v>245</v>
      </c>
      <c r="B122" s="88" t="s">
        <v>243</v>
      </c>
      <c r="C122" s="13">
        <v>0</v>
      </c>
      <c r="D122" s="93">
        <v>0</v>
      </c>
      <c r="E122" s="20">
        <f t="shared" ref="E122" si="100">C122+D122</f>
        <v>0</v>
      </c>
      <c r="F122" s="93">
        <v>0</v>
      </c>
      <c r="G122" s="13">
        <f t="shared" ref="G122" si="101">E122+F122</f>
        <v>0</v>
      </c>
      <c r="H122" s="93">
        <v>0</v>
      </c>
      <c r="I122" s="41">
        <f t="shared" ref="I122" si="102">G122+H122</f>
        <v>0</v>
      </c>
      <c r="J122" s="93">
        <v>0</v>
      </c>
      <c r="K122" s="20">
        <f t="shared" ref="K122" si="103">I122+J122</f>
        <v>0</v>
      </c>
      <c r="L122" s="93">
        <v>1295.24</v>
      </c>
      <c r="M122" s="13">
        <f t="shared" ref="M122" si="104">K122+L122</f>
        <v>1295.24</v>
      </c>
      <c r="N122" s="20">
        <f t="shared" si="62"/>
        <v>1295.24</v>
      </c>
      <c r="O122" s="21">
        <f t="shared" si="63"/>
        <v>1295.24</v>
      </c>
      <c r="P122" s="12"/>
    </row>
    <row r="123" spans="1:16" ht="30" x14ac:dyDescent="0.25">
      <c r="A123" s="55" t="s">
        <v>199</v>
      </c>
      <c r="B123" s="39" t="s">
        <v>200</v>
      </c>
      <c r="C123" s="31">
        <f>C124</f>
        <v>1133.75</v>
      </c>
      <c r="D123" s="32">
        <f t="shared" ref="D123:M123" si="105">D124</f>
        <v>8031.23</v>
      </c>
      <c r="E123" s="31">
        <f t="shared" si="105"/>
        <v>9164.98</v>
      </c>
      <c r="F123" s="32">
        <f t="shared" si="105"/>
        <v>1097.8399999999999</v>
      </c>
      <c r="G123" s="31">
        <f t="shared" si="105"/>
        <v>10262.82</v>
      </c>
      <c r="H123" s="32">
        <f t="shared" si="105"/>
        <v>39094.39</v>
      </c>
      <c r="I123" s="31">
        <f t="shared" si="105"/>
        <v>49357.210000000006</v>
      </c>
      <c r="J123" s="32">
        <f t="shared" si="105"/>
        <v>2602.73</v>
      </c>
      <c r="K123" s="31">
        <f t="shared" si="105"/>
        <v>51959.94000000001</v>
      </c>
      <c r="L123" s="32">
        <f t="shared" si="105"/>
        <v>2349.73</v>
      </c>
      <c r="M123" s="31">
        <f t="shared" si="105"/>
        <v>54309.670000000013</v>
      </c>
      <c r="N123" s="42">
        <f t="shared" si="62"/>
        <v>54309.670000000013</v>
      </c>
      <c r="O123" s="43">
        <f t="shared" si="63"/>
        <v>53175.920000000013</v>
      </c>
      <c r="P123" s="12"/>
    </row>
    <row r="124" spans="1:16" ht="45" x14ac:dyDescent="0.25">
      <c r="A124" s="55" t="s">
        <v>201</v>
      </c>
      <c r="B124" s="39" t="s">
        <v>218</v>
      </c>
      <c r="C124" s="31">
        <f>C125+C126+C131+C132</f>
        <v>1133.75</v>
      </c>
      <c r="D124" s="32">
        <f>D125+D126+D131+D132</f>
        <v>8031.23</v>
      </c>
      <c r="E124" s="31">
        <f>E125+E126+E131+E132</f>
        <v>9164.98</v>
      </c>
      <c r="F124" s="32">
        <f>F125+F126+F131+F132+F129</f>
        <v>1097.8399999999999</v>
      </c>
      <c r="G124" s="31">
        <f>G125+G126+G131+G132+G129</f>
        <v>10262.82</v>
      </c>
      <c r="H124" s="32">
        <f>H125+H126+H131+H132+H127+H133+H134+H130+H129+H128</f>
        <v>39094.39</v>
      </c>
      <c r="I124" s="31">
        <f>I125+I126+I131+I132+I127+I129+I133</f>
        <v>49357.210000000006</v>
      </c>
      <c r="J124" s="32">
        <f>J125+J126+J131+J132+J127+J128+J129+J130+J133+J134</f>
        <v>2602.73</v>
      </c>
      <c r="K124" s="31">
        <f>K125+K126+K131+K132+K127+K129+K130+K133</f>
        <v>51959.94000000001</v>
      </c>
      <c r="L124" s="32">
        <f>L125+L126+L131+L132+L127+L128+L129+L130+L133+L134</f>
        <v>2349.73</v>
      </c>
      <c r="M124" s="31">
        <f>M125+M126+M131+M132+M127+M128+M129+M130+M133+M134</f>
        <v>54309.670000000013</v>
      </c>
      <c r="N124" s="42">
        <f t="shared" si="62"/>
        <v>54309.670000000013</v>
      </c>
      <c r="O124" s="43">
        <f t="shared" si="63"/>
        <v>53175.920000000013</v>
      </c>
      <c r="P124" s="12"/>
    </row>
    <row r="125" spans="1:16" ht="375" x14ac:dyDescent="0.25">
      <c r="A125" s="68" t="s">
        <v>202</v>
      </c>
      <c r="B125" s="89" t="s">
        <v>203</v>
      </c>
      <c r="C125" s="50">
        <v>0</v>
      </c>
      <c r="D125" s="51">
        <v>5915.67</v>
      </c>
      <c r="E125" s="20">
        <f t="shared" ref="E125:E134" si="106">C125+D125</f>
        <v>5915.67</v>
      </c>
      <c r="F125" s="95">
        <v>0</v>
      </c>
      <c r="G125" s="50">
        <f>E125+F125</f>
        <v>5915.67</v>
      </c>
      <c r="H125" s="95">
        <v>17556.939999999999</v>
      </c>
      <c r="I125" s="41">
        <f t="shared" ref="I125:I134" si="107">G125+H125</f>
        <v>23472.61</v>
      </c>
      <c r="J125" s="95">
        <v>0</v>
      </c>
      <c r="K125" s="20">
        <f t="shared" ref="K125:K134" si="108">I125+J125</f>
        <v>23472.61</v>
      </c>
      <c r="L125" s="95">
        <v>0</v>
      </c>
      <c r="M125" s="50">
        <f t="shared" ref="M125:M134" si="109">K125+L125</f>
        <v>23472.61</v>
      </c>
      <c r="N125" s="20">
        <f t="shared" si="62"/>
        <v>23472.61</v>
      </c>
      <c r="O125" s="21">
        <f t="shared" si="63"/>
        <v>23472.61</v>
      </c>
      <c r="P125" s="12"/>
    </row>
    <row r="126" spans="1:16" ht="90" x14ac:dyDescent="0.25">
      <c r="A126" s="56" t="s">
        <v>204</v>
      </c>
      <c r="B126" s="37" t="s">
        <v>276</v>
      </c>
      <c r="C126" s="50">
        <v>1133.75</v>
      </c>
      <c r="D126" s="51">
        <v>22.54</v>
      </c>
      <c r="E126" s="20">
        <f t="shared" si="106"/>
        <v>1156.29</v>
      </c>
      <c r="F126" s="95">
        <v>0</v>
      </c>
      <c r="G126" s="50">
        <f t="shared" ref="G126:G134" si="110">E126+F126</f>
        <v>1156.29</v>
      </c>
      <c r="H126" s="95">
        <v>0</v>
      </c>
      <c r="I126" s="41">
        <f t="shared" si="107"/>
        <v>1156.29</v>
      </c>
      <c r="J126" s="95">
        <v>0</v>
      </c>
      <c r="K126" s="20">
        <f t="shared" si="108"/>
        <v>1156.29</v>
      </c>
      <c r="L126" s="95">
        <v>-25</v>
      </c>
      <c r="M126" s="50">
        <f t="shared" si="109"/>
        <v>1131.29</v>
      </c>
      <c r="N126" s="20">
        <f t="shared" si="62"/>
        <v>1131.29</v>
      </c>
      <c r="O126" s="21">
        <f t="shared" si="63"/>
        <v>-2.4600000000000364</v>
      </c>
      <c r="P126" s="12"/>
    </row>
    <row r="127" spans="1:16" ht="409.5" x14ac:dyDescent="0.25">
      <c r="A127" s="56" t="s">
        <v>230</v>
      </c>
      <c r="B127" s="90" t="s">
        <v>277</v>
      </c>
      <c r="C127" s="50">
        <v>0</v>
      </c>
      <c r="D127" s="51">
        <v>0</v>
      </c>
      <c r="E127" s="20">
        <f t="shared" si="106"/>
        <v>0</v>
      </c>
      <c r="F127" s="95">
        <v>0</v>
      </c>
      <c r="G127" s="50">
        <f t="shared" si="110"/>
        <v>0</v>
      </c>
      <c r="H127" s="95">
        <v>11580.94</v>
      </c>
      <c r="I127" s="41">
        <f t="shared" si="107"/>
        <v>11580.94</v>
      </c>
      <c r="J127" s="95">
        <v>0</v>
      </c>
      <c r="K127" s="20">
        <f t="shared" si="108"/>
        <v>11580.94</v>
      </c>
      <c r="L127" s="95">
        <v>0</v>
      </c>
      <c r="M127" s="50">
        <f t="shared" si="109"/>
        <v>11580.94</v>
      </c>
      <c r="N127" s="20">
        <f t="shared" si="62"/>
        <v>11580.94</v>
      </c>
      <c r="O127" s="21">
        <f t="shared" si="63"/>
        <v>11580.94</v>
      </c>
      <c r="P127" s="12"/>
    </row>
    <row r="128" spans="1:16" ht="135" x14ac:dyDescent="0.25">
      <c r="A128" s="56" t="s">
        <v>247</v>
      </c>
      <c r="B128" s="90" t="s">
        <v>246</v>
      </c>
      <c r="C128" s="50">
        <v>0</v>
      </c>
      <c r="D128" s="51">
        <v>0</v>
      </c>
      <c r="E128" s="20">
        <f t="shared" si="106"/>
        <v>0</v>
      </c>
      <c r="F128" s="95">
        <v>0</v>
      </c>
      <c r="G128" s="50">
        <f t="shared" si="110"/>
        <v>0</v>
      </c>
      <c r="H128" s="95">
        <v>0</v>
      </c>
      <c r="I128" s="41">
        <f t="shared" si="107"/>
        <v>0</v>
      </c>
      <c r="J128" s="95">
        <v>0</v>
      </c>
      <c r="K128" s="20">
        <f t="shared" si="108"/>
        <v>0</v>
      </c>
      <c r="L128" s="95">
        <v>2187.75</v>
      </c>
      <c r="M128" s="50">
        <f t="shared" si="109"/>
        <v>2187.75</v>
      </c>
      <c r="N128" s="20">
        <f t="shared" si="62"/>
        <v>2187.75</v>
      </c>
      <c r="O128" s="21">
        <f t="shared" si="63"/>
        <v>2187.75</v>
      </c>
      <c r="P128" s="12"/>
    </row>
    <row r="129" spans="1:16" ht="90" x14ac:dyDescent="0.25">
      <c r="A129" s="56" t="s">
        <v>229</v>
      </c>
      <c r="B129" s="90" t="s">
        <v>228</v>
      </c>
      <c r="C129" s="50">
        <v>0</v>
      </c>
      <c r="D129" s="51">
        <v>0</v>
      </c>
      <c r="E129" s="20">
        <f t="shared" si="106"/>
        <v>0</v>
      </c>
      <c r="F129" s="95">
        <v>1097.8399999999999</v>
      </c>
      <c r="G129" s="50">
        <f t="shared" si="110"/>
        <v>1097.8399999999999</v>
      </c>
      <c r="H129" s="95">
        <v>0</v>
      </c>
      <c r="I129" s="41">
        <f t="shared" si="107"/>
        <v>1097.8399999999999</v>
      </c>
      <c r="J129" s="95">
        <v>0</v>
      </c>
      <c r="K129" s="20">
        <f t="shared" si="108"/>
        <v>1097.8399999999999</v>
      </c>
      <c r="L129" s="95">
        <v>0</v>
      </c>
      <c r="M129" s="50">
        <f t="shared" si="109"/>
        <v>1097.8399999999999</v>
      </c>
      <c r="N129" s="20">
        <f t="shared" si="62"/>
        <v>1097.8399999999999</v>
      </c>
      <c r="O129" s="21">
        <f t="shared" si="63"/>
        <v>1097.8399999999999</v>
      </c>
      <c r="P129" s="12"/>
    </row>
    <row r="130" spans="1:16" ht="225" x14ac:dyDescent="0.25">
      <c r="A130" s="56" t="s">
        <v>239</v>
      </c>
      <c r="B130" s="90" t="s">
        <v>238</v>
      </c>
      <c r="C130" s="50">
        <v>0</v>
      </c>
      <c r="D130" s="51">
        <v>0</v>
      </c>
      <c r="E130" s="20">
        <f t="shared" si="106"/>
        <v>0</v>
      </c>
      <c r="F130" s="95">
        <v>0</v>
      </c>
      <c r="G130" s="50">
        <f t="shared" si="110"/>
        <v>0</v>
      </c>
      <c r="H130" s="95">
        <v>0</v>
      </c>
      <c r="I130" s="41">
        <f t="shared" si="107"/>
        <v>0</v>
      </c>
      <c r="J130" s="95">
        <v>2602.73</v>
      </c>
      <c r="K130" s="20">
        <f t="shared" si="108"/>
        <v>2602.73</v>
      </c>
      <c r="L130" s="95">
        <v>0</v>
      </c>
      <c r="M130" s="50">
        <f t="shared" si="109"/>
        <v>2602.73</v>
      </c>
      <c r="N130" s="20">
        <f t="shared" si="62"/>
        <v>2602.73</v>
      </c>
      <c r="O130" s="21">
        <f t="shared" si="63"/>
        <v>2602.73</v>
      </c>
      <c r="P130" s="12"/>
    </row>
    <row r="131" spans="1:16" ht="270" x14ac:dyDescent="0.25">
      <c r="A131" s="70" t="s">
        <v>219</v>
      </c>
      <c r="B131" s="90" t="s">
        <v>205</v>
      </c>
      <c r="C131" s="50">
        <v>0</v>
      </c>
      <c r="D131" s="49">
        <v>2093.02</v>
      </c>
      <c r="E131" s="20">
        <f t="shared" si="106"/>
        <v>2093.02</v>
      </c>
      <c r="F131" s="95">
        <v>0</v>
      </c>
      <c r="G131" s="50">
        <f t="shared" si="110"/>
        <v>2093.02</v>
      </c>
      <c r="H131" s="95">
        <v>5750.38</v>
      </c>
      <c r="I131" s="41">
        <f t="shared" si="107"/>
        <v>7843.4</v>
      </c>
      <c r="J131" s="95">
        <v>0</v>
      </c>
      <c r="K131" s="20">
        <f t="shared" si="108"/>
        <v>7843.4</v>
      </c>
      <c r="L131" s="95">
        <v>0</v>
      </c>
      <c r="M131" s="50">
        <f t="shared" si="109"/>
        <v>7843.4</v>
      </c>
      <c r="N131" s="20">
        <f t="shared" si="62"/>
        <v>7843.4</v>
      </c>
      <c r="O131" s="21">
        <f t="shared" si="63"/>
        <v>7843.4</v>
      </c>
      <c r="P131" s="12"/>
    </row>
    <row r="132" spans="1:16" ht="90" x14ac:dyDescent="0.25">
      <c r="A132" s="70" t="s">
        <v>231</v>
      </c>
      <c r="B132" s="90" t="s">
        <v>278</v>
      </c>
      <c r="C132" s="50">
        <v>0</v>
      </c>
      <c r="D132" s="95">
        <v>0</v>
      </c>
      <c r="E132" s="20">
        <f t="shared" si="106"/>
        <v>0</v>
      </c>
      <c r="F132" s="95">
        <v>0</v>
      </c>
      <c r="G132" s="50">
        <f t="shared" si="110"/>
        <v>0</v>
      </c>
      <c r="H132" s="95">
        <v>2147.8000000000002</v>
      </c>
      <c r="I132" s="41">
        <f t="shared" si="107"/>
        <v>2147.8000000000002</v>
      </c>
      <c r="J132" s="95">
        <v>0</v>
      </c>
      <c r="K132" s="20">
        <f t="shared" si="108"/>
        <v>2147.8000000000002</v>
      </c>
      <c r="L132" s="95">
        <v>0</v>
      </c>
      <c r="M132" s="50">
        <f t="shared" si="109"/>
        <v>2147.8000000000002</v>
      </c>
      <c r="N132" s="20">
        <f t="shared" si="62"/>
        <v>2147.8000000000002</v>
      </c>
      <c r="O132" s="21">
        <f t="shared" si="63"/>
        <v>2147.8000000000002</v>
      </c>
      <c r="P132" s="12"/>
    </row>
    <row r="133" spans="1:16" ht="90" x14ac:dyDescent="0.25">
      <c r="A133" s="70" t="s">
        <v>232</v>
      </c>
      <c r="B133" s="90" t="s">
        <v>279</v>
      </c>
      <c r="C133" s="50">
        <v>0</v>
      </c>
      <c r="D133" s="95">
        <v>0</v>
      </c>
      <c r="E133" s="20">
        <f t="shared" si="106"/>
        <v>0</v>
      </c>
      <c r="F133" s="95">
        <v>0</v>
      </c>
      <c r="G133" s="50">
        <f t="shared" si="110"/>
        <v>0</v>
      </c>
      <c r="H133" s="95">
        <v>2058.33</v>
      </c>
      <c r="I133" s="41">
        <f t="shared" si="107"/>
        <v>2058.33</v>
      </c>
      <c r="J133" s="95">
        <v>0</v>
      </c>
      <c r="K133" s="20">
        <f t="shared" si="108"/>
        <v>2058.33</v>
      </c>
      <c r="L133" s="95">
        <v>0</v>
      </c>
      <c r="M133" s="50">
        <f t="shared" si="109"/>
        <v>2058.33</v>
      </c>
      <c r="N133" s="20">
        <f t="shared" si="62"/>
        <v>2058.33</v>
      </c>
      <c r="O133" s="21">
        <f t="shared" si="63"/>
        <v>2058.33</v>
      </c>
      <c r="P133" s="12"/>
    </row>
    <row r="134" spans="1:16" ht="135" x14ac:dyDescent="0.25">
      <c r="A134" s="70" t="s">
        <v>249</v>
      </c>
      <c r="B134" s="84" t="s">
        <v>248</v>
      </c>
      <c r="C134" s="50">
        <v>0</v>
      </c>
      <c r="D134" s="95">
        <v>0</v>
      </c>
      <c r="E134" s="20">
        <f t="shared" si="106"/>
        <v>0</v>
      </c>
      <c r="F134" s="95">
        <v>0</v>
      </c>
      <c r="G134" s="50">
        <f t="shared" si="110"/>
        <v>0</v>
      </c>
      <c r="H134" s="95">
        <v>0</v>
      </c>
      <c r="I134" s="41">
        <f t="shared" si="107"/>
        <v>0</v>
      </c>
      <c r="J134" s="95">
        <v>0</v>
      </c>
      <c r="K134" s="20">
        <f t="shared" si="108"/>
        <v>0</v>
      </c>
      <c r="L134" s="95">
        <v>186.98</v>
      </c>
      <c r="M134" s="50">
        <f t="shared" si="109"/>
        <v>186.98</v>
      </c>
      <c r="N134" s="20">
        <f t="shared" si="62"/>
        <v>186.98</v>
      </c>
      <c r="O134" s="21">
        <f t="shared" si="63"/>
        <v>186.98</v>
      </c>
      <c r="P134" s="12"/>
    </row>
    <row r="135" spans="1:16" ht="15" x14ac:dyDescent="0.25">
      <c r="A135" s="55" t="s">
        <v>206</v>
      </c>
      <c r="B135" s="91" t="s">
        <v>207</v>
      </c>
      <c r="C135" s="31">
        <f>C136</f>
        <v>0</v>
      </c>
      <c r="D135" s="32">
        <f t="shared" ref="D135:O135" si="111">D136</f>
        <v>536.79999999999995</v>
      </c>
      <c r="E135" s="31">
        <f t="shared" si="111"/>
        <v>536.79999999999995</v>
      </c>
      <c r="F135" s="32">
        <f t="shared" si="111"/>
        <v>504.76</v>
      </c>
      <c r="G135" s="31">
        <f t="shared" si="111"/>
        <v>1041.56</v>
      </c>
      <c r="H135" s="32">
        <f t="shared" si="111"/>
        <v>1490.29</v>
      </c>
      <c r="I135" s="31">
        <f t="shared" si="111"/>
        <v>2531.85</v>
      </c>
      <c r="J135" s="32">
        <f t="shared" si="111"/>
        <v>440.05</v>
      </c>
      <c r="K135" s="31">
        <f t="shared" si="111"/>
        <v>2971.9</v>
      </c>
      <c r="L135" s="32">
        <f t="shared" si="111"/>
        <v>1535.51</v>
      </c>
      <c r="M135" s="31">
        <f t="shared" si="111"/>
        <v>4507.41</v>
      </c>
      <c r="N135" s="31">
        <f t="shared" si="111"/>
        <v>4507.41</v>
      </c>
      <c r="O135" s="32">
        <f t="shared" si="111"/>
        <v>4507.41</v>
      </c>
      <c r="P135" s="12"/>
    </row>
    <row r="136" spans="1:16" ht="60" x14ac:dyDescent="0.25">
      <c r="A136" s="69" t="s">
        <v>208</v>
      </c>
      <c r="B136" s="78" t="s">
        <v>209</v>
      </c>
      <c r="C136" s="50">
        <v>0</v>
      </c>
      <c r="D136" s="49">
        <v>536.79999999999995</v>
      </c>
      <c r="E136" s="20">
        <f t="shared" ref="E136" si="112">C136+D136</f>
        <v>536.79999999999995</v>
      </c>
      <c r="F136" s="95">
        <v>504.76</v>
      </c>
      <c r="G136" s="50">
        <f t="shared" ref="G136" si="113">E136+F136</f>
        <v>1041.56</v>
      </c>
      <c r="H136" s="95">
        <v>1490.29</v>
      </c>
      <c r="I136" s="41">
        <f t="shared" ref="I136" si="114">G136+H136</f>
        <v>2531.85</v>
      </c>
      <c r="J136" s="95">
        <v>440.05</v>
      </c>
      <c r="K136" s="20">
        <f t="shared" ref="K136" si="115">I136+J136</f>
        <v>2971.9</v>
      </c>
      <c r="L136" s="95">
        <v>1535.51</v>
      </c>
      <c r="M136" s="50">
        <f t="shared" ref="M136:M143" si="116">K136+L136</f>
        <v>4507.41</v>
      </c>
      <c r="N136" s="20">
        <f t="shared" si="62"/>
        <v>4507.41</v>
      </c>
      <c r="O136" s="21">
        <f t="shared" si="63"/>
        <v>4507.41</v>
      </c>
      <c r="P136" s="12"/>
    </row>
    <row r="137" spans="1:16" ht="60" x14ac:dyDescent="0.25">
      <c r="A137" s="55" t="s">
        <v>210</v>
      </c>
      <c r="B137" s="91" t="s">
        <v>211</v>
      </c>
      <c r="C137" s="31">
        <f>C138+C139+C141+C142+C143</f>
        <v>0</v>
      </c>
      <c r="D137" s="32">
        <f>D138+D139+D141+D142+D143</f>
        <v>-102022.07</v>
      </c>
      <c r="E137" s="31">
        <f>E138+E139+E141+E142+E143</f>
        <v>-102022.07</v>
      </c>
      <c r="F137" s="32">
        <f>F138+F139+F141+F142+F143</f>
        <v>94368.29</v>
      </c>
      <c r="G137" s="31">
        <f t="shared" ref="G137:J137" si="117">G138+G139+G141+G142+G143</f>
        <v>-7653.7800000000116</v>
      </c>
      <c r="H137" s="32">
        <f t="shared" si="117"/>
        <v>0</v>
      </c>
      <c r="I137" s="31">
        <f t="shared" si="117"/>
        <v>-7653.7800000000116</v>
      </c>
      <c r="J137" s="32">
        <f t="shared" si="117"/>
        <v>0</v>
      </c>
      <c r="K137" s="31">
        <f>K138+K139+K141+K142+K143</f>
        <v>-7653.7800000000116</v>
      </c>
      <c r="L137" s="32">
        <f>L138+L139+L141+L142+L143+L140</f>
        <v>-1212.3300000000002</v>
      </c>
      <c r="M137" s="31">
        <f>M138+M139+M141+M142+M143+M140</f>
        <v>-8866.1100000000115</v>
      </c>
      <c r="N137" s="42">
        <f t="shared" ref="N137:N144" si="118">M137</f>
        <v>-8866.1100000000115</v>
      </c>
      <c r="O137" s="43">
        <f t="shared" ref="O137:O144" si="119">N137-C137</f>
        <v>-8866.1100000000115</v>
      </c>
      <c r="P137" s="12"/>
    </row>
    <row r="138" spans="1:16" ht="105" x14ac:dyDescent="0.25">
      <c r="A138" s="70" t="s">
        <v>221</v>
      </c>
      <c r="B138" s="90" t="s">
        <v>220</v>
      </c>
      <c r="C138" s="50">
        <v>0</v>
      </c>
      <c r="D138" s="95">
        <v>0</v>
      </c>
      <c r="E138" s="20">
        <f t="shared" ref="E138:E143" si="120">C138+D138</f>
        <v>0</v>
      </c>
      <c r="F138" s="95">
        <v>0</v>
      </c>
      <c r="G138" s="50">
        <f t="shared" ref="G138:G143" si="121">E138+F138</f>
        <v>0</v>
      </c>
      <c r="H138" s="95">
        <v>0</v>
      </c>
      <c r="I138" s="41">
        <f t="shared" ref="I138:I143" si="122">G138+H138</f>
        <v>0</v>
      </c>
      <c r="J138" s="95">
        <v>0</v>
      </c>
      <c r="K138" s="20">
        <f t="shared" ref="K138:K143" si="123">I138+J138</f>
        <v>0</v>
      </c>
      <c r="L138" s="95">
        <v>-12.56</v>
      </c>
      <c r="M138" s="50">
        <f t="shared" si="116"/>
        <v>-12.56</v>
      </c>
      <c r="N138" s="20">
        <f t="shared" si="118"/>
        <v>-12.56</v>
      </c>
      <c r="O138" s="21">
        <f t="shared" si="119"/>
        <v>-12.56</v>
      </c>
      <c r="P138" s="12"/>
    </row>
    <row r="139" spans="1:16" ht="90" x14ac:dyDescent="0.25">
      <c r="A139" s="70" t="s">
        <v>226</v>
      </c>
      <c r="B139" s="40" t="s">
        <v>212</v>
      </c>
      <c r="C139" s="50">
        <v>0</v>
      </c>
      <c r="D139" s="95">
        <v>-0.1</v>
      </c>
      <c r="E139" s="20">
        <f t="shared" si="120"/>
        <v>-0.1</v>
      </c>
      <c r="F139" s="95">
        <v>0</v>
      </c>
      <c r="G139" s="50">
        <f t="shared" si="121"/>
        <v>-0.1</v>
      </c>
      <c r="H139" s="95">
        <v>0</v>
      </c>
      <c r="I139" s="41">
        <f t="shared" si="122"/>
        <v>-0.1</v>
      </c>
      <c r="J139" s="95">
        <v>0</v>
      </c>
      <c r="K139" s="20">
        <f t="shared" si="123"/>
        <v>-0.1</v>
      </c>
      <c r="L139" s="95">
        <v>0</v>
      </c>
      <c r="M139" s="50">
        <f t="shared" si="116"/>
        <v>-0.1</v>
      </c>
      <c r="N139" s="20">
        <f t="shared" si="118"/>
        <v>-0.1</v>
      </c>
      <c r="O139" s="21">
        <f t="shared" si="119"/>
        <v>-0.1</v>
      </c>
      <c r="P139" s="12"/>
    </row>
    <row r="140" spans="1:16" ht="60" x14ac:dyDescent="0.25">
      <c r="A140" s="70" t="s">
        <v>222</v>
      </c>
      <c r="B140" s="40" t="s">
        <v>250</v>
      </c>
      <c r="C140" s="50">
        <v>0</v>
      </c>
      <c r="D140" s="95">
        <v>0</v>
      </c>
      <c r="E140" s="20">
        <f t="shared" si="120"/>
        <v>0</v>
      </c>
      <c r="F140" s="95">
        <v>0</v>
      </c>
      <c r="G140" s="50">
        <f t="shared" si="121"/>
        <v>0</v>
      </c>
      <c r="H140" s="95">
        <v>0</v>
      </c>
      <c r="I140" s="41">
        <f t="shared" si="122"/>
        <v>0</v>
      </c>
      <c r="J140" s="95">
        <v>0</v>
      </c>
      <c r="K140" s="20">
        <f t="shared" si="123"/>
        <v>0</v>
      </c>
      <c r="L140" s="95">
        <v>-15.99</v>
      </c>
      <c r="M140" s="50">
        <f t="shared" si="116"/>
        <v>-15.99</v>
      </c>
      <c r="N140" s="20">
        <f t="shared" si="118"/>
        <v>-15.99</v>
      </c>
      <c r="O140" s="21">
        <f t="shared" si="119"/>
        <v>-15.99</v>
      </c>
      <c r="P140" s="12"/>
    </row>
    <row r="141" spans="1:16" ht="213" customHeight="1" x14ac:dyDescent="0.25">
      <c r="A141" s="70" t="s">
        <v>223</v>
      </c>
      <c r="B141" s="90" t="s">
        <v>224</v>
      </c>
      <c r="C141" s="50">
        <v>0</v>
      </c>
      <c r="D141" s="95">
        <v>0</v>
      </c>
      <c r="E141" s="20">
        <f t="shared" si="120"/>
        <v>0</v>
      </c>
      <c r="F141" s="95">
        <v>0</v>
      </c>
      <c r="G141" s="50">
        <f t="shared" si="121"/>
        <v>0</v>
      </c>
      <c r="H141" s="95">
        <v>0</v>
      </c>
      <c r="I141" s="41">
        <f t="shared" si="122"/>
        <v>0</v>
      </c>
      <c r="J141" s="95">
        <v>0</v>
      </c>
      <c r="K141" s="20">
        <f t="shared" si="123"/>
        <v>0</v>
      </c>
      <c r="L141" s="95">
        <v>-30.11</v>
      </c>
      <c r="M141" s="50">
        <f t="shared" si="116"/>
        <v>-30.11</v>
      </c>
      <c r="N141" s="20">
        <f t="shared" si="118"/>
        <v>-30.11</v>
      </c>
      <c r="O141" s="21">
        <f t="shared" si="119"/>
        <v>-30.11</v>
      </c>
      <c r="P141" s="12"/>
    </row>
    <row r="142" spans="1:16" ht="135" x14ac:dyDescent="0.25">
      <c r="A142" s="70" t="s">
        <v>225</v>
      </c>
      <c r="B142" s="40" t="s">
        <v>213</v>
      </c>
      <c r="C142" s="50">
        <v>0</v>
      </c>
      <c r="D142" s="95">
        <v>-241.98</v>
      </c>
      <c r="E142" s="20">
        <f t="shared" si="120"/>
        <v>-241.98</v>
      </c>
      <c r="F142" s="95">
        <v>0</v>
      </c>
      <c r="G142" s="50">
        <f t="shared" si="121"/>
        <v>-241.98</v>
      </c>
      <c r="H142" s="95">
        <v>0</v>
      </c>
      <c r="I142" s="41">
        <f t="shared" si="122"/>
        <v>-241.98</v>
      </c>
      <c r="J142" s="95">
        <v>0</v>
      </c>
      <c r="K142" s="20">
        <f t="shared" si="123"/>
        <v>-241.98</v>
      </c>
      <c r="L142" s="95">
        <v>0</v>
      </c>
      <c r="M142" s="50">
        <f t="shared" si="116"/>
        <v>-241.98</v>
      </c>
      <c r="N142" s="20">
        <f t="shared" si="118"/>
        <v>-241.98</v>
      </c>
      <c r="O142" s="21">
        <f t="shared" si="119"/>
        <v>-241.98</v>
      </c>
      <c r="P142" s="12"/>
    </row>
    <row r="143" spans="1:16" ht="75" x14ac:dyDescent="0.25">
      <c r="A143" s="69" t="s">
        <v>227</v>
      </c>
      <c r="B143" s="78" t="s">
        <v>214</v>
      </c>
      <c r="C143" s="50">
        <v>0</v>
      </c>
      <c r="D143" s="95">
        <v>-101779.99</v>
      </c>
      <c r="E143" s="20">
        <f t="shared" si="120"/>
        <v>-101779.99</v>
      </c>
      <c r="F143" s="95">
        <v>94368.29</v>
      </c>
      <c r="G143" s="50">
        <f t="shared" si="121"/>
        <v>-7411.7000000000116</v>
      </c>
      <c r="H143" s="95">
        <v>0</v>
      </c>
      <c r="I143" s="41">
        <f t="shared" si="122"/>
        <v>-7411.7000000000116</v>
      </c>
      <c r="J143" s="95">
        <v>0</v>
      </c>
      <c r="K143" s="20">
        <f t="shared" si="123"/>
        <v>-7411.7000000000116</v>
      </c>
      <c r="L143" s="95">
        <v>-1153.67</v>
      </c>
      <c r="M143" s="50">
        <f t="shared" si="116"/>
        <v>-8565.3700000000117</v>
      </c>
      <c r="N143" s="20">
        <f t="shared" si="118"/>
        <v>-8565.3700000000117</v>
      </c>
      <c r="O143" s="21">
        <f t="shared" si="119"/>
        <v>-8565.3700000000117</v>
      </c>
      <c r="P143" s="12"/>
    </row>
    <row r="144" spans="1:16" ht="22.5" customHeight="1" x14ac:dyDescent="0.25">
      <c r="A144" s="72" t="s">
        <v>215</v>
      </c>
      <c r="B144" s="96" t="s">
        <v>216</v>
      </c>
      <c r="C144" s="52">
        <f t="shared" ref="C144:M144" si="124">C46+C7</f>
        <v>2078739.65</v>
      </c>
      <c r="D144" s="53">
        <f t="shared" si="124"/>
        <v>-40110.850000000013</v>
      </c>
      <c r="E144" s="52">
        <f t="shared" si="124"/>
        <v>2038628.8</v>
      </c>
      <c r="F144" s="53">
        <f t="shared" si="124"/>
        <v>112615.68999999999</v>
      </c>
      <c r="G144" s="52">
        <f t="shared" si="124"/>
        <v>2151244.4900000002</v>
      </c>
      <c r="H144" s="53">
        <f t="shared" si="124"/>
        <v>84456.07</v>
      </c>
      <c r="I144" s="52">
        <f t="shared" si="124"/>
        <v>2235700.56</v>
      </c>
      <c r="J144" s="53">
        <f t="shared" si="124"/>
        <v>37804.99</v>
      </c>
      <c r="K144" s="52">
        <f t="shared" si="124"/>
        <v>2273505.5500000003</v>
      </c>
      <c r="L144" s="53">
        <f t="shared" si="124"/>
        <v>192764.31</v>
      </c>
      <c r="M144" s="52">
        <f t="shared" si="124"/>
        <v>2466269.86</v>
      </c>
      <c r="N144" s="48">
        <f t="shared" si="118"/>
        <v>2466269.86</v>
      </c>
      <c r="O144" s="15">
        <f t="shared" si="119"/>
        <v>387530.20999999996</v>
      </c>
      <c r="P144" s="12"/>
    </row>
    <row r="147" spans="3:3" x14ac:dyDescent="0.2">
      <c r="C147" s="10"/>
    </row>
  </sheetData>
  <sheetProtection autoFilter="0"/>
  <autoFilter ref="A6:S6"/>
  <mergeCells count="13">
    <mergeCell ref="B1:I1"/>
    <mergeCell ref="D5:E5"/>
    <mergeCell ref="F5:G5"/>
    <mergeCell ref="H5:I5"/>
    <mergeCell ref="B2:N2"/>
    <mergeCell ref="O4:O6"/>
    <mergeCell ref="A4:A6"/>
    <mergeCell ref="B4:B6"/>
    <mergeCell ref="C4:C6"/>
    <mergeCell ref="L5:M5"/>
    <mergeCell ref="J5:K5"/>
    <mergeCell ref="D4:M4"/>
    <mergeCell ref="N4:N6"/>
  </mergeCells>
  <pageMargins left="0.39370078740157483" right="0.39370078740157483" top="0.98425196850393704" bottom="0.59055118110236227" header="0" footer="0"/>
  <pageSetup paperSize="9" scale="73" fitToHeight="0" orientation="landscape" r:id="rId1"/>
  <headerFooter alignWithMargins="0">
    <oddHeader>&amp;R&amp;14&amp;P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Галина Петренко</cp:lastModifiedBy>
  <cp:lastPrinted>2023-06-26T10:03:29Z</cp:lastPrinted>
  <dcterms:created xsi:type="dcterms:W3CDTF">2021-04-19T12:22:46Z</dcterms:created>
  <dcterms:modified xsi:type="dcterms:W3CDTF">2023-06-28T08:32:43Z</dcterms:modified>
</cp:coreProperties>
</file>