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2+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'Приложение2+'!$A$12:$R$2203</definedName>
    <definedName name="Excel_BuiltIn__FilterDatabase" localSheetId="0">'Приложение2+'!$A$10:$I$1058</definedName>
  </definedNames>
  <calcPr calcId="145621" iterate="1"/>
</workbook>
</file>

<file path=xl/calcChain.xml><?xml version="1.0" encoding="utf-8"?>
<calcChain xmlns="http://schemas.openxmlformats.org/spreadsheetml/2006/main">
  <c r="K2215" i="5" l="1"/>
  <c r="K2214" i="5"/>
  <c r="V2222" i="5" l="1"/>
  <c r="J2221" i="5"/>
  <c r="J2222" i="5" s="1"/>
  <c r="J2220" i="5"/>
  <c r="W2218" i="5"/>
  <c r="S2215" i="5"/>
  <c r="R2215" i="5"/>
  <c r="K2213" i="5"/>
  <c r="J2213" i="5"/>
  <c r="J2214" i="5" s="1"/>
  <c r="J2215" i="5" s="1"/>
  <c r="K2203" i="5"/>
  <c r="K2223" i="5" s="1"/>
  <c r="J2203" i="5"/>
  <c r="J2223" i="5" s="1"/>
  <c r="J2224" i="5" s="1"/>
  <c r="J2225" i="5" s="1"/>
  <c r="J2226" i="5" s="1"/>
  <c r="V2226" i="5" s="1"/>
  <c r="V2218" i="5" s="1"/>
  <c r="P2202" i="5"/>
  <c r="L2202" i="5"/>
  <c r="P2201" i="5"/>
  <c r="P2200" i="5" s="1"/>
  <c r="P2199" i="5" s="1"/>
  <c r="L2201" i="5"/>
  <c r="L2200" i="5" s="1"/>
  <c r="L2199" i="5" s="1"/>
  <c r="P2198" i="5"/>
  <c r="P2197" i="5" s="1"/>
  <c r="P2196" i="5" s="1"/>
  <c r="P2195" i="5" s="1"/>
  <c r="L2198" i="5"/>
  <c r="L2197" i="5" s="1"/>
  <c r="L2196" i="5" s="1"/>
  <c r="L2195" i="5" s="1"/>
  <c r="P2194" i="5"/>
  <c r="P2193" i="5" s="1"/>
  <c r="P2192" i="5" s="1"/>
  <c r="P2191" i="5" s="1"/>
  <c r="L2194" i="5"/>
  <c r="L2193" i="5"/>
  <c r="L2192" i="5" s="1"/>
  <c r="L2191" i="5" s="1"/>
  <c r="P2190" i="5"/>
  <c r="P2189" i="5" s="1"/>
  <c r="L2190" i="5"/>
  <c r="L2189" i="5" s="1"/>
  <c r="P2185" i="5"/>
  <c r="P2184" i="5" s="1"/>
  <c r="P2183" i="5" s="1"/>
  <c r="P2182" i="5" s="1"/>
  <c r="L2185" i="5"/>
  <c r="L2184" i="5" s="1"/>
  <c r="L2183" i="5" s="1"/>
  <c r="L2182" i="5" s="1"/>
  <c r="P2181" i="5"/>
  <c r="P2180" i="5" s="1"/>
  <c r="P2179" i="5" s="1"/>
  <c r="P2178" i="5" s="1"/>
  <c r="L2181" i="5"/>
  <c r="L2180" i="5" s="1"/>
  <c r="L2179" i="5" s="1"/>
  <c r="L2178" i="5" s="1"/>
  <c r="P2173" i="5"/>
  <c r="P2172" i="5" s="1"/>
  <c r="P2171" i="5" s="1"/>
  <c r="P2170" i="5" s="1"/>
  <c r="P2169" i="5" s="1"/>
  <c r="P2168" i="5" s="1"/>
  <c r="P2167" i="5" s="1"/>
  <c r="P2166" i="5" s="1"/>
  <c r="L2173" i="5"/>
  <c r="L2172" i="5" s="1"/>
  <c r="L2171" i="5" s="1"/>
  <c r="L2170" i="5" s="1"/>
  <c r="L2169" i="5" s="1"/>
  <c r="L2168" i="5" s="1"/>
  <c r="L2167" i="5" s="1"/>
  <c r="L2166" i="5" s="1"/>
  <c r="P2165" i="5"/>
  <c r="P2164" i="5" s="1"/>
  <c r="P2163" i="5" s="1"/>
  <c r="P2162" i="5" s="1"/>
  <c r="L2165" i="5"/>
  <c r="L2164" i="5" s="1"/>
  <c r="L2163" i="5" s="1"/>
  <c r="L2162" i="5" s="1"/>
  <c r="P2161" i="5"/>
  <c r="L2161" i="5"/>
  <c r="L2159" i="5" s="1"/>
  <c r="L2158" i="5" s="1"/>
  <c r="L2157" i="5" s="1"/>
  <c r="P2160" i="5"/>
  <c r="L2160" i="5"/>
  <c r="P2156" i="5"/>
  <c r="P2155" i="5" s="1"/>
  <c r="P2154" i="5" s="1"/>
  <c r="L2156" i="5"/>
  <c r="L2155" i="5" s="1"/>
  <c r="L2154" i="5" s="1"/>
  <c r="P2153" i="5"/>
  <c r="P2152" i="5" s="1"/>
  <c r="P2151" i="5" s="1"/>
  <c r="L2153" i="5"/>
  <c r="L2152" i="5" s="1"/>
  <c r="L2151" i="5" s="1"/>
  <c r="P2150" i="5"/>
  <c r="L2150" i="5"/>
  <c r="P2149" i="5"/>
  <c r="L2149" i="5"/>
  <c r="P2143" i="5"/>
  <c r="P2142" i="5" s="1"/>
  <c r="P2141" i="5" s="1"/>
  <c r="P2140" i="5" s="1"/>
  <c r="P2139" i="5" s="1"/>
  <c r="P2138" i="5" s="1"/>
  <c r="L2143" i="5"/>
  <c r="L2142" i="5" s="1"/>
  <c r="L2141" i="5" s="1"/>
  <c r="L2140" i="5" s="1"/>
  <c r="L2139" i="5" s="1"/>
  <c r="L2138" i="5" s="1"/>
  <c r="P2137" i="5"/>
  <c r="P2136" i="5" s="1"/>
  <c r="P2135" i="5" s="1"/>
  <c r="P2134" i="5" s="1"/>
  <c r="P2133" i="5" s="1"/>
  <c r="P2132" i="5" s="1"/>
  <c r="L2137" i="5"/>
  <c r="L2136" i="5" s="1"/>
  <c r="L2135" i="5" s="1"/>
  <c r="L2134" i="5" s="1"/>
  <c r="L2133" i="5" s="1"/>
  <c r="L2132" i="5" s="1"/>
  <c r="P2131" i="5"/>
  <c r="P2130" i="5" s="1"/>
  <c r="P2129" i="5" s="1"/>
  <c r="P2128" i="5" s="1"/>
  <c r="P2127" i="5" s="1"/>
  <c r="P2126" i="5" s="1"/>
  <c r="L2131" i="5"/>
  <c r="L2130" i="5" s="1"/>
  <c r="L2129" i="5" s="1"/>
  <c r="L2128" i="5" s="1"/>
  <c r="L2127" i="5" s="1"/>
  <c r="L2126" i="5" s="1"/>
  <c r="P2125" i="5"/>
  <c r="P2124" i="5" s="1"/>
  <c r="P2123" i="5" s="1"/>
  <c r="P2122" i="5" s="1"/>
  <c r="P2121" i="5" s="1"/>
  <c r="L2125" i="5"/>
  <c r="L2124" i="5" s="1"/>
  <c r="L2123" i="5" s="1"/>
  <c r="L2122" i="5" s="1"/>
  <c r="L2121" i="5" s="1"/>
  <c r="P2120" i="5"/>
  <c r="P2119" i="5" s="1"/>
  <c r="P2118" i="5" s="1"/>
  <c r="P2117" i="5" s="1"/>
  <c r="P2116" i="5" s="1"/>
  <c r="L2120" i="5"/>
  <c r="L2119" i="5" s="1"/>
  <c r="L2118" i="5" s="1"/>
  <c r="L2117" i="5" s="1"/>
  <c r="L2116" i="5" s="1"/>
  <c r="P2111" i="5"/>
  <c r="L2111" i="5"/>
  <c r="P2110" i="5"/>
  <c r="L2110" i="5"/>
  <c r="P2109" i="5"/>
  <c r="P2108" i="5" s="1"/>
  <c r="P2107" i="5" s="1"/>
  <c r="L2109" i="5"/>
  <c r="L2108" i="5" s="1"/>
  <c r="L2107" i="5" s="1"/>
  <c r="P2106" i="5"/>
  <c r="L2106" i="5"/>
  <c r="P2105" i="5"/>
  <c r="P2104" i="5" s="1"/>
  <c r="P2103" i="5" s="1"/>
  <c r="L2105" i="5"/>
  <c r="L2104" i="5" s="1"/>
  <c r="L2103" i="5" s="1"/>
  <c r="P2102" i="5"/>
  <c r="L2102" i="5"/>
  <c r="P2101" i="5"/>
  <c r="P2100" i="5" s="1"/>
  <c r="P2099" i="5" s="1"/>
  <c r="L2101" i="5"/>
  <c r="L2100" i="5" s="1"/>
  <c r="L2099" i="5" s="1"/>
  <c r="L2098" i="5" s="1"/>
  <c r="P2097" i="5"/>
  <c r="P2096" i="5" s="1"/>
  <c r="P2095" i="5" s="1"/>
  <c r="P2094" i="5" s="1"/>
  <c r="L2097" i="5"/>
  <c r="L2096" i="5" s="1"/>
  <c r="L2095" i="5" s="1"/>
  <c r="L2094" i="5" s="1"/>
  <c r="P2093" i="5"/>
  <c r="P2092" i="5" s="1"/>
  <c r="P2091" i="5" s="1"/>
  <c r="L2093" i="5"/>
  <c r="P2085" i="5"/>
  <c r="P2084" i="5" s="1"/>
  <c r="P2083" i="5" s="1"/>
  <c r="P2082" i="5" s="1"/>
  <c r="P2081" i="5" s="1"/>
  <c r="P2080" i="5" s="1"/>
  <c r="P2079" i="5" s="1"/>
  <c r="P2078" i="5" s="1"/>
  <c r="L2085" i="5"/>
  <c r="L2084" i="5" s="1"/>
  <c r="L2083" i="5" s="1"/>
  <c r="L2082" i="5" s="1"/>
  <c r="L2081" i="5" s="1"/>
  <c r="L2080" i="5" s="1"/>
  <c r="L2079" i="5" s="1"/>
  <c r="L2078" i="5" s="1"/>
  <c r="P2077" i="5"/>
  <c r="P2076" i="5" s="1"/>
  <c r="P2075" i="5" s="1"/>
  <c r="P2074" i="5" s="1"/>
  <c r="L2077" i="5"/>
  <c r="L2076" i="5" s="1"/>
  <c r="L2075" i="5" s="1"/>
  <c r="L2074" i="5" s="1"/>
  <c r="P2073" i="5"/>
  <c r="L2073" i="5"/>
  <c r="P2072" i="5"/>
  <c r="L2072" i="5"/>
  <c r="P2071" i="5"/>
  <c r="P2070" i="5" s="1"/>
  <c r="P2069" i="5" s="1"/>
  <c r="P2068" i="5"/>
  <c r="L2068" i="5"/>
  <c r="P2067" i="5"/>
  <c r="L2067" i="5"/>
  <c r="L2066" i="5" s="1"/>
  <c r="L2065" i="5" s="1"/>
  <c r="P2064" i="5"/>
  <c r="P2063" i="5" s="1"/>
  <c r="P2062" i="5" s="1"/>
  <c r="L2064" i="5"/>
  <c r="L2063" i="5" s="1"/>
  <c r="L2062" i="5" s="1"/>
  <c r="P2061" i="5"/>
  <c r="L2061" i="5"/>
  <c r="P2060" i="5"/>
  <c r="L2060" i="5"/>
  <c r="L2059" i="5" s="1"/>
  <c r="L2058" i="5" s="1"/>
  <c r="P2054" i="5"/>
  <c r="P2053" i="5" s="1"/>
  <c r="P2052" i="5" s="1"/>
  <c r="P2051" i="5" s="1"/>
  <c r="P2050" i="5" s="1"/>
  <c r="P2049" i="5" s="1"/>
  <c r="L2054" i="5"/>
  <c r="L2053" i="5" s="1"/>
  <c r="L2052" i="5" s="1"/>
  <c r="L2051" i="5" s="1"/>
  <c r="L2050" i="5" s="1"/>
  <c r="L2049" i="5" s="1"/>
  <c r="P2048" i="5"/>
  <c r="L2048" i="5"/>
  <c r="L2047" i="5" s="1"/>
  <c r="L2046" i="5" s="1"/>
  <c r="L2045" i="5" s="1"/>
  <c r="L2044" i="5" s="1"/>
  <c r="L2043" i="5" s="1"/>
  <c r="P2047" i="5"/>
  <c r="P2046" i="5" s="1"/>
  <c r="P2045" i="5" s="1"/>
  <c r="P2044" i="5" s="1"/>
  <c r="P2043" i="5" s="1"/>
  <c r="P2042" i="5"/>
  <c r="P2041" i="5" s="1"/>
  <c r="P2040" i="5" s="1"/>
  <c r="P2039" i="5" s="1"/>
  <c r="P2038" i="5" s="1"/>
  <c r="L2042" i="5"/>
  <c r="L2041" i="5" s="1"/>
  <c r="L2040" i="5" s="1"/>
  <c r="L2039" i="5" s="1"/>
  <c r="L2038" i="5" s="1"/>
  <c r="P2037" i="5"/>
  <c r="P2036" i="5" s="1"/>
  <c r="P2035" i="5" s="1"/>
  <c r="P2034" i="5" s="1"/>
  <c r="P2033" i="5" s="1"/>
  <c r="L2037" i="5"/>
  <c r="L2036" i="5" s="1"/>
  <c r="L2035" i="5" s="1"/>
  <c r="L2034" i="5" s="1"/>
  <c r="L2033" i="5" s="1"/>
  <c r="P2028" i="5"/>
  <c r="L2028" i="5"/>
  <c r="P2027" i="5"/>
  <c r="P2026" i="5" s="1"/>
  <c r="P2025" i="5" s="1"/>
  <c r="L2027" i="5"/>
  <c r="L2026" i="5" s="1"/>
  <c r="L2025" i="5" s="1"/>
  <c r="P2024" i="5"/>
  <c r="P2023" i="5" s="1"/>
  <c r="P2022" i="5" s="1"/>
  <c r="L2024" i="5"/>
  <c r="L2023" i="5" s="1"/>
  <c r="L2022" i="5" s="1"/>
  <c r="L2021" i="5" s="1"/>
  <c r="P2021" i="5"/>
  <c r="P2020" i="5"/>
  <c r="P2019" i="5" s="1"/>
  <c r="P2018" i="5" s="1"/>
  <c r="P2017" i="5" s="1"/>
  <c r="P2016" i="5" s="1"/>
  <c r="L2020" i="5"/>
  <c r="L2019" i="5" s="1"/>
  <c r="L2018" i="5" s="1"/>
  <c r="L2017" i="5" s="1"/>
  <c r="P2012" i="5"/>
  <c r="P2011" i="5" s="1"/>
  <c r="P2010" i="5" s="1"/>
  <c r="P2009" i="5" s="1"/>
  <c r="P2008" i="5" s="1"/>
  <c r="P2007" i="5" s="1"/>
  <c r="P2006" i="5" s="1"/>
  <c r="P2005" i="5" s="1"/>
  <c r="L2012" i="5"/>
  <c r="L2011" i="5"/>
  <c r="L2010" i="5" s="1"/>
  <c r="L2009" i="5" s="1"/>
  <c r="L2008" i="5" s="1"/>
  <c r="L2007" i="5" s="1"/>
  <c r="L2006" i="5" s="1"/>
  <c r="L2005" i="5" s="1"/>
  <c r="P2004" i="5"/>
  <c r="P2003" i="5" s="1"/>
  <c r="P2002" i="5" s="1"/>
  <c r="P2001" i="5" s="1"/>
  <c r="L2004" i="5"/>
  <c r="L2003" i="5" s="1"/>
  <c r="L2002" i="5" s="1"/>
  <c r="L2001" i="5" s="1"/>
  <c r="P2000" i="5"/>
  <c r="P1999" i="5" s="1"/>
  <c r="P1998" i="5" s="1"/>
  <c r="P1997" i="5" s="1"/>
  <c r="L2000" i="5"/>
  <c r="L1999" i="5" s="1"/>
  <c r="L1998" i="5" s="1"/>
  <c r="L1997" i="5" s="1"/>
  <c r="P1996" i="5"/>
  <c r="L1996" i="5"/>
  <c r="P1995" i="5"/>
  <c r="L1995" i="5"/>
  <c r="P1991" i="5"/>
  <c r="L1991" i="5"/>
  <c r="P1990" i="5"/>
  <c r="P1989" i="5" s="1"/>
  <c r="P1988" i="5" s="1"/>
  <c r="L1990" i="5"/>
  <c r="P1987" i="5"/>
  <c r="P1986" i="5" s="1"/>
  <c r="P1985" i="5" s="1"/>
  <c r="L1987" i="5"/>
  <c r="L1986" i="5" s="1"/>
  <c r="L1985" i="5" s="1"/>
  <c r="P1984" i="5"/>
  <c r="L1984" i="5"/>
  <c r="P1983" i="5"/>
  <c r="L1983" i="5"/>
  <c r="P1977" i="5"/>
  <c r="P1976" i="5" s="1"/>
  <c r="P1975" i="5" s="1"/>
  <c r="P1974" i="5" s="1"/>
  <c r="P1973" i="5" s="1"/>
  <c r="P1972" i="5" s="1"/>
  <c r="L1977" i="5"/>
  <c r="L1976" i="5" s="1"/>
  <c r="L1975" i="5" s="1"/>
  <c r="L1974" i="5" s="1"/>
  <c r="L1973" i="5" s="1"/>
  <c r="L1972" i="5" s="1"/>
  <c r="P1971" i="5"/>
  <c r="P1970" i="5" s="1"/>
  <c r="P1969" i="5" s="1"/>
  <c r="P1968" i="5" s="1"/>
  <c r="P1967" i="5" s="1"/>
  <c r="P1966" i="5" s="1"/>
  <c r="L1971" i="5"/>
  <c r="L1970" i="5" s="1"/>
  <c r="L1969" i="5" s="1"/>
  <c r="L1968" i="5" s="1"/>
  <c r="L1967" i="5" s="1"/>
  <c r="L1966" i="5" s="1"/>
  <c r="P1965" i="5"/>
  <c r="P1964" i="5" s="1"/>
  <c r="P1963" i="5" s="1"/>
  <c r="P1962" i="5" s="1"/>
  <c r="P1961" i="5" s="1"/>
  <c r="P1960" i="5" s="1"/>
  <c r="L1965" i="5"/>
  <c r="L1964" i="5" s="1"/>
  <c r="L1963" i="5" s="1"/>
  <c r="L1962" i="5" s="1"/>
  <c r="L1961" i="5" s="1"/>
  <c r="L1960" i="5" s="1"/>
  <c r="P1959" i="5"/>
  <c r="P1958" i="5" s="1"/>
  <c r="P1957" i="5" s="1"/>
  <c r="P1956" i="5" s="1"/>
  <c r="P1955" i="5" s="1"/>
  <c r="L1959" i="5"/>
  <c r="L1958" i="5" s="1"/>
  <c r="L1957" i="5" s="1"/>
  <c r="L1956" i="5" s="1"/>
  <c r="L1955" i="5" s="1"/>
  <c r="P1954" i="5"/>
  <c r="P1953" i="5" s="1"/>
  <c r="P1952" i="5" s="1"/>
  <c r="P1951" i="5" s="1"/>
  <c r="P1950" i="5" s="1"/>
  <c r="P1949" i="5" s="1"/>
  <c r="L1954" i="5"/>
  <c r="L1953" i="5" s="1"/>
  <c r="L1952" i="5" s="1"/>
  <c r="L1951" i="5" s="1"/>
  <c r="L1950" i="5" s="1"/>
  <c r="P1945" i="5"/>
  <c r="P1944" i="5" s="1"/>
  <c r="L1945" i="5"/>
  <c r="L1944" i="5" s="1"/>
  <c r="P1943" i="5"/>
  <c r="P1942" i="5" s="1"/>
  <c r="P1941" i="5" s="1"/>
  <c r="P1940" i="5" s="1"/>
  <c r="L1943" i="5"/>
  <c r="L1942" i="5" s="1"/>
  <c r="L1941" i="5" s="1"/>
  <c r="L1940" i="5" s="1"/>
  <c r="P1939" i="5"/>
  <c r="P1938" i="5" s="1"/>
  <c r="P1937" i="5" s="1"/>
  <c r="P1936" i="5" s="1"/>
  <c r="L1939" i="5"/>
  <c r="L1938" i="5" s="1"/>
  <c r="L1937" i="5" s="1"/>
  <c r="L1936" i="5" s="1"/>
  <c r="P1935" i="5"/>
  <c r="P1934" i="5" s="1"/>
  <c r="P1933" i="5" s="1"/>
  <c r="P1932" i="5" s="1"/>
  <c r="L1935" i="5"/>
  <c r="L1934" i="5" s="1"/>
  <c r="L1933" i="5" s="1"/>
  <c r="L1932" i="5" s="1"/>
  <c r="P1931" i="5"/>
  <c r="P1930" i="5" s="1"/>
  <c r="P1929" i="5" s="1"/>
  <c r="P1928" i="5" s="1"/>
  <c r="L1931" i="5"/>
  <c r="L1930" i="5" s="1"/>
  <c r="L1929" i="5" s="1"/>
  <c r="L1928" i="5" s="1"/>
  <c r="P1926" i="5"/>
  <c r="P1925" i="5" s="1"/>
  <c r="P1924" i="5" s="1"/>
  <c r="P1923" i="5" s="1"/>
  <c r="L1926" i="5"/>
  <c r="L1925" i="5" s="1"/>
  <c r="L1924" i="5" s="1"/>
  <c r="L1923" i="5" s="1"/>
  <c r="P1922" i="5"/>
  <c r="P1921" i="5" s="1"/>
  <c r="P1920" i="5" s="1"/>
  <c r="P1919" i="5" s="1"/>
  <c r="P1918" i="5" s="1"/>
  <c r="L1922" i="5"/>
  <c r="L1921" i="5"/>
  <c r="L1920" i="5" s="1"/>
  <c r="L1919" i="5" s="1"/>
  <c r="P1914" i="5"/>
  <c r="L1914" i="5"/>
  <c r="L1913" i="5" s="1"/>
  <c r="L1912" i="5" s="1"/>
  <c r="L1911" i="5" s="1"/>
  <c r="P1913" i="5"/>
  <c r="P1912" i="5" s="1"/>
  <c r="P1911" i="5" s="1"/>
  <c r="P1910" i="5"/>
  <c r="L1910" i="5"/>
  <c r="L1909" i="5" s="1"/>
  <c r="L1908" i="5" s="1"/>
  <c r="L1907" i="5" s="1"/>
  <c r="P1909" i="5"/>
  <c r="P1908" i="5" s="1"/>
  <c r="P1907" i="5" s="1"/>
  <c r="P1906" i="5"/>
  <c r="P1905" i="5" s="1"/>
  <c r="P1904" i="5" s="1"/>
  <c r="P1903" i="5" s="1"/>
  <c r="L1906" i="5"/>
  <c r="L1905" i="5" s="1"/>
  <c r="L1904" i="5" s="1"/>
  <c r="L1903" i="5" s="1"/>
  <c r="P1898" i="5"/>
  <c r="P1897" i="5" s="1"/>
  <c r="P1896" i="5" s="1"/>
  <c r="P1895" i="5" s="1"/>
  <c r="L1898" i="5"/>
  <c r="L1897" i="5" s="1"/>
  <c r="L1896" i="5" s="1"/>
  <c r="L1895" i="5" s="1"/>
  <c r="P1894" i="5"/>
  <c r="L1894" i="5"/>
  <c r="P1893" i="5"/>
  <c r="L1893" i="5"/>
  <c r="P1889" i="5"/>
  <c r="L1889" i="5"/>
  <c r="P1888" i="5"/>
  <c r="P1887" i="5" s="1"/>
  <c r="P1886" i="5" s="1"/>
  <c r="L1888" i="5"/>
  <c r="P1885" i="5"/>
  <c r="P1884" i="5" s="1"/>
  <c r="P1883" i="5" s="1"/>
  <c r="L1885" i="5"/>
  <c r="L1884" i="5" s="1"/>
  <c r="L1883" i="5" s="1"/>
  <c r="P1882" i="5"/>
  <c r="L1882" i="5"/>
  <c r="P1881" i="5"/>
  <c r="L1881" i="5"/>
  <c r="L1880" i="5" s="1"/>
  <c r="L1879" i="5" s="1"/>
  <c r="P1875" i="5"/>
  <c r="P1874" i="5" s="1"/>
  <c r="P1873" i="5" s="1"/>
  <c r="P1872" i="5" s="1"/>
  <c r="P1871" i="5" s="1"/>
  <c r="P1870" i="5" s="1"/>
  <c r="L1875" i="5"/>
  <c r="L1874" i="5" s="1"/>
  <c r="L1873" i="5" s="1"/>
  <c r="L1872" i="5" s="1"/>
  <c r="L1871" i="5" s="1"/>
  <c r="L1870" i="5" s="1"/>
  <c r="P1869" i="5"/>
  <c r="P1868" i="5" s="1"/>
  <c r="P1867" i="5" s="1"/>
  <c r="P1866" i="5" s="1"/>
  <c r="P1865" i="5" s="1"/>
  <c r="P1864" i="5" s="1"/>
  <c r="L1869" i="5"/>
  <c r="L1868" i="5" s="1"/>
  <c r="L1867" i="5" s="1"/>
  <c r="L1866" i="5" s="1"/>
  <c r="L1865" i="5" s="1"/>
  <c r="L1864" i="5" s="1"/>
  <c r="P1863" i="5"/>
  <c r="P1862" i="5" s="1"/>
  <c r="P1861" i="5" s="1"/>
  <c r="P1860" i="5" s="1"/>
  <c r="P1859" i="5" s="1"/>
  <c r="P1858" i="5" s="1"/>
  <c r="L1863" i="5"/>
  <c r="L1862" i="5" s="1"/>
  <c r="L1861" i="5" s="1"/>
  <c r="L1860" i="5" s="1"/>
  <c r="L1859" i="5" s="1"/>
  <c r="L1858" i="5" s="1"/>
  <c r="P1857" i="5"/>
  <c r="P1856" i="5" s="1"/>
  <c r="P1855" i="5" s="1"/>
  <c r="P1854" i="5" s="1"/>
  <c r="P1853" i="5" s="1"/>
  <c r="P1852" i="5" s="1"/>
  <c r="L1857" i="5"/>
  <c r="L1856" i="5" s="1"/>
  <c r="L1855" i="5" s="1"/>
  <c r="L1854" i="5" s="1"/>
  <c r="L1853" i="5" s="1"/>
  <c r="L1852" i="5" s="1"/>
  <c r="P1851" i="5"/>
  <c r="P1850" i="5" s="1"/>
  <c r="P1849" i="5" s="1"/>
  <c r="P1848" i="5" s="1"/>
  <c r="P1847" i="5" s="1"/>
  <c r="L1851" i="5"/>
  <c r="L1850" i="5" s="1"/>
  <c r="L1849" i="5"/>
  <c r="L1848" i="5" s="1"/>
  <c r="L1847" i="5" s="1"/>
  <c r="P1846" i="5"/>
  <c r="L1846" i="5"/>
  <c r="P1845" i="5"/>
  <c r="P1844" i="5" s="1"/>
  <c r="P1843" i="5" s="1"/>
  <c r="P1842" i="5" s="1"/>
  <c r="L1845" i="5"/>
  <c r="L1844" i="5" s="1"/>
  <c r="L1843" i="5" s="1"/>
  <c r="L1842" i="5" s="1"/>
  <c r="P1837" i="5"/>
  <c r="P1836" i="5" s="1"/>
  <c r="L1837" i="5"/>
  <c r="L1836" i="5" s="1"/>
  <c r="P1835" i="5"/>
  <c r="P1834" i="5" s="1"/>
  <c r="P1833" i="5" s="1"/>
  <c r="P1832" i="5" s="1"/>
  <c r="P1831" i="5" s="1"/>
  <c r="L1835" i="5"/>
  <c r="L1834" i="5" s="1"/>
  <c r="L1833" i="5" s="1"/>
  <c r="L1832" i="5" s="1"/>
  <c r="P1830" i="5"/>
  <c r="P1829" i="5" s="1"/>
  <c r="P1828" i="5" s="1"/>
  <c r="P1827" i="5" s="1"/>
  <c r="L1830" i="5"/>
  <c r="L1829" i="5" s="1"/>
  <c r="L1828" i="5" s="1"/>
  <c r="L1827" i="5" s="1"/>
  <c r="P1826" i="5"/>
  <c r="P1825" i="5" s="1"/>
  <c r="P1824" i="5" s="1"/>
  <c r="P1823" i="5" s="1"/>
  <c r="L1826" i="5"/>
  <c r="L1825" i="5" s="1"/>
  <c r="L1824" i="5" s="1"/>
  <c r="L1823" i="5" s="1"/>
  <c r="L1822" i="5" s="1"/>
  <c r="P1818" i="5"/>
  <c r="P1817" i="5" s="1"/>
  <c r="P1816" i="5" s="1"/>
  <c r="P1815" i="5" s="1"/>
  <c r="P1814" i="5" s="1"/>
  <c r="P1813" i="5" s="1"/>
  <c r="P1812" i="5" s="1"/>
  <c r="P1811" i="5" s="1"/>
  <c r="L1818" i="5"/>
  <c r="L1817" i="5"/>
  <c r="L1816" i="5" s="1"/>
  <c r="L1815" i="5" s="1"/>
  <c r="L1814" i="5" s="1"/>
  <c r="L1813" i="5" s="1"/>
  <c r="L1812" i="5" s="1"/>
  <c r="L1811" i="5" s="1"/>
  <c r="P1810" i="5"/>
  <c r="P1809" i="5" s="1"/>
  <c r="P1808" i="5" s="1"/>
  <c r="P1807" i="5" s="1"/>
  <c r="L1810" i="5"/>
  <c r="L1809" i="5"/>
  <c r="L1808" i="5" s="1"/>
  <c r="L1807" i="5" s="1"/>
  <c r="P1806" i="5"/>
  <c r="L1806" i="5"/>
  <c r="L1805" i="5" s="1"/>
  <c r="L1804" i="5" s="1"/>
  <c r="L1803" i="5" s="1"/>
  <c r="P1805" i="5"/>
  <c r="P1804" i="5" s="1"/>
  <c r="P1803" i="5" s="1"/>
  <c r="P1802" i="5"/>
  <c r="L1802" i="5"/>
  <c r="P1801" i="5"/>
  <c r="P1800" i="5" s="1"/>
  <c r="P1799" i="5" s="1"/>
  <c r="P1798" i="5" s="1"/>
  <c r="L1801" i="5"/>
  <c r="P1797" i="5"/>
  <c r="P1796" i="5" s="1"/>
  <c r="P1795" i="5" s="1"/>
  <c r="L1797" i="5"/>
  <c r="L1796" i="5" s="1"/>
  <c r="L1795" i="5" s="1"/>
  <c r="P1794" i="5"/>
  <c r="P1793" i="5" s="1"/>
  <c r="P1792" i="5" s="1"/>
  <c r="L1794" i="5"/>
  <c r="L1793" i="5" s="1"/>
  <c r="L1792" i="5" s="1"/>
  <c r="P1791" i="5"/>
  <c r="L1791" i="5"/>
  <c r="P1790" i="5"/>
  <c r="P1789" i="5" s="1"/>
  <c r="P1788" i="5" s="1"/>
  <c r="L1790" i="5"/>
  <c r="P1784" i="5"/>
  <c r="P1783" i="5" s="1"/>
  <c r="P1782" i="5" s="1"/>
  <c r="P1781" i="5" s="1"/>
  <c r="P1780" i="5" s="1"/>
  <c r="P1779" i="5" s="1"/>
  <c r="L1784" i="5"/>
  <c r="L1783" i="5"/>
  <c r="L1782" i="5" s="1"/>
  <c r="L1781" i="5" s="1"/>
  <c r="L1780" i="5" s="1"/>
  <c r="L1779" i="5" s="1"/>
  <c r="P1778" i="5"/>
  <c r="P1777" i="5" s="1"/>
  <c r="P1776" i="5" s="1"/>
  <c r="P1775" i="5" s="1"/>
  <c r="P1774" i="5" s="1"/>
  <c r="P1773" i="5" s="1"/>
  <c r="L1778" i="5"/>
  <c r="L1777" i="5" s="1"/>
  <c r="L1776" i="5" s="1"/>
  <c r="L1775" i="5" s="1"/>
  <c r="L1774" i="5" s="1"/>
  <c r="L1773" i="5" s="1"/>
  <c r="P1772" i="5"/>
  <c r="P1771" i="5" s="1"/>
  <c r="P1770" i="5" s="1"/>
  <c r="P1769" i="5" s="1"/>
  <c r="P1768" i="5" s="1"/>
  <c r="P1767" i="5" s="1"/>
  <c r="L1772" i="5"/>
  <c r="L1771" i="5" s="1"/>
  <c r="L1770" i="5" s="1"/>
  <c r="L1769" i="5" s="1"/>
  <c r="L1768" i="5" s="1"/>
  <c r="L1767" i="5" s="1"/>
  <c r="P1766" i="5"/>
  <c r="P1765" i="5" s="1"/>
  <c r="P1764" i="5" s="1"/>
  <c r="P1763" i="5" s="1"/>
  <c r="P1762" i="5" s="1"/>
  <c r="L1766" i="5"/>
  <c r="L1765" i="5" s="1"/>
  <c r="L1764" i="5" s="1"/>
  <c r="L1763" i="5" s="1"/>
  <c r="L1762" i="5" s="1"/>
  <c r="P1761" i="5"/>
  <c r="L1761" i="5"/>
  <c r="L1760" i="5" s="1"/>
  <c r="L1759" i="5" s="1"/>
  <c r="L1758" i="5" s="1"/>
  <c r="L1757" i="5" s="1"/>
  <c r="P1760" i="5"/>
  <c r="P1759" i="5" s="1"/>
  <c r="P1758" i="5" s="1"/>
  <c r="P1757" i="5" s="1"/>
  <c r="P1752" i="5"/>
  <c r="P1751" i="5" s="1"/>
  <c r="L1752" i="5"/>
  <c r="L1751" i="5"/>
  <c r="P1750" i="5"/>
  <c r="P1749" i="5" s="1"/>
  <c r="P1748" i="5" s="1"/>
  <c r="P1747" i="5" s="1"/>
  <c r="L1750" i="5"/>
  <c r="L1749" i="5"/>
  <c r="L1748" i="5" s="1"/>
  <c r="L1747" i="5" s="1"/>
  <c r="P1746" i="5"/>
  <c r="P1745" i="5" s="1"/>
  <c r="P1744" i="5" s="1"/>
  <c r="P1743" i="5" s="1"/>
  <c r="L1746" i="5"/>
  <c r="L1745" i="5" s="1"/>
  <c r="L1744" i="5" s="1"/>
  <c r="L1743" i="5" s="1"/>
  <c r="P1741" i="5"/>
  <c r="P1740" i="5" s="1"/>
  <c r="P1739" i="5" s="1"/>
  <c r="P1738" i="5" s="1"/>
  <c r="L1741" i="5"/>
  <c r="L1740" i="5" s="1"/>
  <c r="L1739" i="5" s="1"/>
  <c r="L1738" i="5" s="1"/>
  <c r="P1737" i="5"/>
  <c r="L1737" i="5"/>
  <c r="L1736" i="5" s="1"/>
  <c r="L1735" i="5" s="1"/>
  <c r="L1734" i="5" s="1"/>
  <c r="P1736" i="5"/>
  <c r="P1735" i="5" s="1"/>
  <c r="P1734" i="5" s="1"/>
  <c r="P1733" i="5" s="1"/>
  <c r="P1729" i="5"/>
  <c r="L1729" i="5"/>
  <c r="L1728" i="5" s="1"/>
  <c r="P1728" i="5"/>
  <c r="P1727" i="5" s="1"/>
  <c r="P1726" i="5" s="1"/>
  <c r="P1725" i="5" s="1"/>
  <c r="P1724" i="5" s="1"/>
  <c r="P1723" i="5" s="1"/>
  <c r="P1722" i="5" s="1"/>
  <c r="L1727" i="5"/>
  <c r="L1726" i="5" s="1"/>
  <c r="L1725" i="5" s="1"/>
  <c r="L1724" i="5" s="1"/>
  <c r="L1723" i="5" s="1"/>
  <c r="L1722" i="5" s="1"/>
  <c r="P1721" i="5"/>
  <c r="L1721" i="5"/>
  <c r="L1720" i="5" s="1"/>
  <c r="L1719" i="5" s="1"/>
  <c r="L1718" i="5" s="1"/>
  <c r="P1720" i="5"/>
  <c r="P1719" i="5" s="1"/>
  <c r="P1718" i="5" s="1"/>
  <c r="P1717" i="5"/>
  <c r="P1716" i="5" s="1"/>
  <c r="P1715" i="5" s="1"/>
  <c r="P1714" i="5" s="1"/>
  <c r="L1717" i="5"/>
  <c r="L1716" i="5" s="1"/>
  <c r="L1715" i="5" s="1"/>
  <c r="L1714" i="5" s="1"/>
  <c r="P1713" i="5"/>
  <c r="L1713" i="5"/>
  <c r="L1711" i="5" s="1"/>
  <c r="L1710" i="5" s="1"/>
  <c r="L1709" i="5" s="1"/>
  <c r="P1712" i="5"/>
  <c r="L1712" i="5"/>
  <c r="P1708" i="5"/>
  <c r="P1707" i="5" s="1"/>
  <c r="P1706" i="5" s="1"/>
  <c r="L1708" i="5"/>
  <c r="L1707" i="5" s="1"/>
  <c r="L1706" i="5" s="1"/>
  <c r="P1705" i="5"/>
  <c r="P1704" i="5" s="1"/>
  <c r="P1703" i="5" s="1"/>
  <c r="L1705" i="5"/>
  <c r="L1704" i="5" s="1"/>
  <c r="L1703" i="5" s="1"/>
  <c r="P1702" i="5"/>
  <c r="L1702" i="5"/>
  <c r="P1701" i="5"/>
  <c r="L1701" i="5"/>
  <c r="P1695" i="5"/>
  <c r="P1694" i="5" s="1"/>
  <c r="P1693" i="5" s="1"/>
  <c r="P1692" i="5" s="1"/>
  <c r="P1691" i="5" s="1"/>
  <c r="P1690" i="5" s="1"/>
  <c r="L1695" i="5"/>
  <c r="L1694" i="5" s="1"/>
  <c r="L1693" i="5" s="1"/>
  <c r="L1692" i="5" s="1"/>
  <c r="L1691" i="5" s="1"/>
  <c r="L1690" i="5" s="1"/>
  <c r="P1689" i="5"/>
  <c r="P1688" i="5" s="1"/>
  <c r="P1687" i="5" s="1"/>
  <c r="P1686" i="5" s="1"/>
  <c r="P1685" i="5" s="1"/>
  <c r="P1684" i="5" s="1"/>
  <c r="L1689" i="5"/>
  <c r="L1688" i="5" s="1"/>
  <c r="L1687" i="5" s="1"/>
  <c r="L1686" i="5" s="1"/>
  <c r="L1685" i="5" s="1"/>
  <c r="L1684" i="5" s="1"/>
  <c r="P1683" i="5"/>
  <c r="P1682" i="5" s="1"/>
  <c r="P1681" i="5" s="1"/>
  <c r="P1680" i="5" s="1"/>
  <c r="P1679" i="5" s="1"/>
  <c r="P1678" i="5" s="1"/>
  <c r="L1683" i="5"/>
  <c r="L1682" i="5" s="1"/>
  <c r="L1681" i="5" s="1"/>
  <c r="L1680" i="5" s="1"/>
  <c r="L1679" i="5" s="1"/>
  <c r="L1678" i="5" s="1"/>
  <c r="P1677" i="5"/>
  <c r="L1677" i="5"/>
  <c r="L1676" i="5" s="1"/>
  <c r="L1675" i="5" s="1"/>
  <c r="L1674" i="5" s="1"/>
  <c r="L1673" i="5" s="1"/>
  <c r="P1676" i="5"/>
  <c r="P1675" i="5" s="1"/>
  <c r="P1674" i="5" s="1"/>
  <c r="P1673" i="5" s="1"/>
  <c r="P1672" i="5"/>
  <c r="P1671" i="5" s="1"/>
  <c r="P1670" i="5" s="1"/>
  <c r="P1669" i="5" s="1"/>
  <c r="P1668" i="5" s="1"/>
  <c r="L1672" i="5"/>
  <c r="L1671" i="5" s="1"/>
  <c r="L1670" i="5" s="1"/>
  <c r="L1669" i="5" s="1"/>
  <c r="L1668" i="5" s="1"/>
  <c r="P1667" i="5"/>
  <c r="P1666" i="5" s="1"/>
  <c r="P1665" i="5" s="1"/>
  <c r="P1664" i="5" s="1"/>
  <c r="P1663" i="5" s="1"/>
  <c r="L1667" i="5"/>
  <c r="L1666" i="5" s="1"/>
  <c r="L1665" i="5" s="1"/>
  <c r="L1664" i="5" s="1"/>
  <c r="L1663" i="5" s="1"/>
  <c r="P1658" i="5"/>
  <c r="P1657" i="5" s="1"/>
  <c r="P1656" i="5" s="1"/>
  <c r="P1655" i="5" s="1"/>
  <c r="P1654" i="5" s="1"/>
  <c r="L1658" i="5"/>
  <c r="L1657" i="5" s="1"/>
  <c r="L1656" i="5" s="1"/>
  <c r="L1655" i="5" s="1"/>
  <c r="L1654" i="5"/>
  <c r="P1653" i="5"/>
  <c r="P1652" i="5" s="1"/>
  <c r="P1651" i="5" s="1"/>
  <c r="P1650" i="5" s="1"/>
  <c r="L1653" i="5"/>
  <c r="L1652" i="5"/>
  <c r="L1651" i="5" s="1"/>
  <c r="L1650" i="5" s="1"/>
  <c r="P1649" i="5"/>
  <c r="P1648" i="5" s="1"/>
  <c r="P1647" i="5" s="1"/>
  <c r="P1646" i="5" s="1"/>
  <c r="P1645" i="5" s="1"/>
  <c r="L1649" i="5"/>
  <c r="L1648" i="5" s="1"/>
  <c r="L1647" i="5" s="1"/>
  <c r="L1646" i="5" s="1"/>
  <c r="L1645" i="5" s="1"/>
  <c r="P1641" i="5"/>
  <c r="P1640" i="5" s="1"/>
  <c r="P1639" i="5" s="1"/>
  <c r="P1638" i="5" s="1"/>
  <c r="L1641" i="5"/>
  <c r="L1640" i="5"/>
  <c r="L1639" i="5" s="1"/>
  <c r="L1638" i="5" s="1"/>
  <c r="P1637" i="5"/>
  <c r="P1636" i="5" s="1"/>
  <c r="P1635" i="5" s="1"/>
  <c r="P1634" i="5" s="1"/>
  <c r="L1637" i="5"/>
  <c r="L1636" i="5" s="1"/>
  <c r="L1635" i="5" s="1"/>
  <c r="L1634" i="5" s="1"/>
  <c r="P1633" i="5"/>
  <c r="P1632" i="5" s="1"/>
  <c r="P1631" i="5" s="1"/>
  <c r="P1630" i="5" s="1"/>
  <c r="P1629" i="5" s="1"/>
  <c r="L1633" i="5"/>
  <c r="L1632" i="5" s="1"/>
  <c r="L1631" i="5" s="1"/>
  <c r="L1630" i="5" s="1"/>
  <c r="L1629" i="5" s="1"/>
  <c r="O1628" i="5"/>
  <c r="N1628" i="5"/>
  <c r="M1628" i="5"/>
  <c r="P1625" i="5"/>
  <c r="P1624" i="5" s="1"/>
  <c r="P1623" i="5" s="1"/>
  <c r="P1622" i="5" s="1"/>
  <c r="L1625" i="5"/>
  <c r="L1624" i="5" s="1"/>
  <c r="L1623" i="5" s="1"/>
  <c r="L1622" i="5" s="1"/>
  <c r="P1621" i="5"/>
  <c r="P1620" i="5" s="1"/>
  <c r="P1619" i="5" s="1"/>
  <c r="P1618" i="5" s="1"/>
  <c r="L1621" i="5"/>
  <c r="L1620" i="5"/>
  <c r="L1619" i="5" s="1"/>
  <c r="L1618" i="5" s="1"/>
  <c r="P1617" i="5"/>
  <c r="L1617" i="5"/>
  <c r="P1616" i="5"/>
  <c r="P1615" i="5" s="1"/>
  <c r="P1614" i="5" s="1"/>
  <c r="P1613" i="5" s="1"/>
  <c r="L1616" i="5"/>
  <c r="L1615" i="5" s="1"/>
  <c r="L1614" i="5" s="1"/>
  <c r="L1613" i="5" s="1"/>
  <c r="P1612" i="5"/>
  <c r="P1611" i="5" s="1"/>
  <c r="P1610" i="5" s="1"/>
  <c r="L1612" i="5"/>
  <c r="L1611" i="5" s="1"/>
  <c r="L1610" i="5" s="1"/>
  <c r="P1609" i="5"/>
  <c r="P1608" i="5" s="1"/>
  <c r="P1607" i="5" s="1"/>
  <c r="L1609" i="5"/>
  <c r="L1608" i="5" s="1"/>
  <c r="L1607" i="5" s="1"/>
  <c r="P1606" i="5"/>
  <c r="L1606" i="5"/>
  <c r="P1605" i="5"/>
  <c r="P1604" i="5" s="1"/>
  <c r="P1603" i="5" s="1"/>
  <c r="L1605" i="5"/>
  <c r="P1599" i="5"/>
  <c r="L1599" i="5"/>
  <c r="L1598" i="5" s="1"/>
  <c r="L1597" i="5" s="1"/>
  <c r="L1596" i="5" s="1"/>
  <c r="L1595" i="5" s="1"/>
  <c r="L1594" i="5" s="1"/>
  <c r="P1598" i="5"/>
  <c r="P1597" i="5" s="1"/>
  <c r="P1596" i="5" s="1"/>
  <c r="P1595" i="5" s="1"/>
  <c r="P1594" i="5" s="1"/>
  <c r="P1593" i="5"/>
  <c r="L1593" i="5"/>
  <c r="L1592" i="5" s="1"/>
  <c r="L1591" i="5" s="1"/>
  <c r="L1590" i="5" s="1"/>
  <c r="L1589" i="5" s="1"/>
  <c r="L1588" i="5" s="1"/>
  <c r="P1592" i="5"/>
  <c r="P1591" i="5" s="1"/>
  <c r="P1590" i="5" s="1"/>
  <c r="P1589" i="5" s="1"/>
  <c r="P1588" i="5" s="1"/>
  <c r="P1587" i="5"/>
  <c r="P1586" i="5" s="1"/>
  <c r="P1585" i="5" s="1"/>
  <c r="P1584" i="5" s="1"/>
  <c r="P1583" i="5" s="1"/>
  <c r="P1582" i="5" s="1"/>
  <c r="L1587" i="5"/>
  <c r="L1586" i="5" s="1"/>
  <c r="L1585" i="5" s="1"/>
  <c r="L1584" i="5" s="1"/>
  <c r="L1583" i="5" s="1"/>
  <c r="L1582" i="5" s="1"/>
  <c r="P1581" i="5"/>
  <c r="P1580" i="5" s="1"/>
  <c r="P1579" i="5" s="1"/>
  <c r="P1577" i="5" s="1"/>
  <c r="P1576" i="5" s="1"/>
  <c r="L1581" i="5"/>
  <c r="L1580" i="5" s="1"/>
  <c r="L1579" i="5" s="1"/>
  <c r="P1575" i="5"/>
  <c r="P1574" i="5" s="1"/>
  <c r="P1573" i="5" s="1"/>
  <c r="L1575" i="5"/>
  <c r="L1574" i="5" s="1"/>
  <c r="L1573" i="5" s="1"/>
  <c r="L1572" i="5" s="1"/>
  <c r="L1571" i="5" s="1"/>
  <c r="P1572" i="5"/>
  <c r="P1571" i="5" s="1"/>
  <c r="P1570" i="5"/>
  <c r="P1569" i="5" s="1"/>
  <c r="P1568" i="5" s="1"/>
  <c r="P1567" i="5" s="1"/>
  <c r="P1566" i="5" s="1"/>
  <c r="P1565" i="5" s="1"/>
  <c r="L1570" i="5"/>
  <c r="L1569" i="5" s="1"/>
  <c r="L1568" i="5" s="1"/>
  <c r="L1567" i="5" s="1"/>
  <c r="L1566" i="5" s="1"/>
  <c r="P1561" i="5"/>
  <c r="L1561" i="5"/>
  <c r="P1560" i="5"/>
  <c r="L1560" i="5"/>
  <c r="P1559" i="5"/>
  <c r="P1558" i="5" s="1"/>
  <c r="P1557" i="5" s="1"/>
  <c r="P1556" i="5" s="1"/>
  <c r="P1555" i="5" s="1"/>
  <c r="L1559" i="5"/>
  <c r="L1558" i="5"/>
  <c r="L1557" i="5" s="1"/>
  <c r="L1556" i="5" s="1"/>
  <c r="L1555" i="5" s="1"/>
  <c r="P1554" i="5"/>
  <c r="P1553" i="5" s="1"/>
  <c r="P1552" i="5" s="1"/>
  <c r="P1551" i="5" s="1"/>
  <c r="L1554" i="5"/>
  <c r="L1553" i="5" s="1"/>
  <c r="L1552" i="5" s="1"/>
  <c r="L1551" i="5" s="1"/>
  <c r="P1550" i="5"/>
  <c r="P1549" i="5" s="1"/>
  <c r="P1548" i="5" s="1"/>
  <c r="P1547" i="5" s="1"/>
  <c r="P1546" i="5" s="1"/>
  <c r="L1550" i="5"/>
  <c r="L1549" i="5" s="1"/>
  <c r="L1548" i="5" s="1"/>
  <c r="L1547" i="5" s="1"/>
  <c r="P1542" i="5"/>
  <c r="P1541" i="5" s="1"/>
  <c r="P1540" i="5" s="1"/>
  <c r="P1539" i="5" s="1"/>
  <c r="L1542" i="5"/>
  <c r="L1541" i="5" s="1"/>
  <c r="L1540" i="5" s="1"/>
  <c r="L1539" i="5" s="1"/>
  <c r="P1538" i="5"/>
  <c r="P1537" i="5" s="1"/>
  <c r="P1536" i="5" s="1"/>
  <c r="P1535" i="5" s="1"/>
  <c r="L1538" i="5"/>
  <c r="L1537" i="5" s="1"/>
  <c r="L1536" i="5" s="1"/>
  <c r="L1535" i="5" s="1"/>
  <c r="P1534" i="5"/>
  <c r="P1533" i="5" s="1"/>
  <c r="L1534" i="5"/>
  <c r="L1533" i="5" s="1"/>
  <c r="L1532" i="5" s="1"/>
  <c r="L1531" i="5" s="1"/>
  <c r="P1532" i="5"/>
  <c r="P1531" i="5" s="1"/>
  <c r="P1526" i="5"/>
  <c r="P1525" i="5" s="1"/>
  <c r="P1524" i="5" s="1"/>
  <c r="P1523" i="5" s="1"/>
  <c r="L1526" i="5"/>
  <c r="L1525" i="5" s="1"/>
  <c r="L1524" i="5" s="1"/>
  <c r="L1523" i="5" s="1"/>
  <c r="P1522" i="5"/>
  <c r="P1521" i="5" s="1"/>
  <c r="P1520" i="5" s="1"/>
  <c r="P1519" i="5" s="1"/>
  <c r="L1522" i="5"/>
  <c r="L1521" i="5" s="1"/>
  <c r="L1520" i="5" s="1"/>
  <c r="L1519" i="5" s="1"/>
  <c r="P1518" i="5"/>
  <c r="P1517" i="5" s="1"/>
  <c r="L1518" i="5"/>
  <c r="L1517" i="5" s="1"/>
  <c r="L1516" i="5" s="1"/>
  <c r="L1515" i="5" s="1"/>
  <c r="P1516" i="5"/>
  <c r="P1515" i="5" s="1"/>
  <c r="P1514" i="5"/>
  <c r="L1514" i="5"/>
  <c r="P1513" i="5"/>
  <c r="P1512" i="5" s="1"/>
  <c r="P1511" i="5" s="1"/>
  <c r="P1510" i="5" s="1"/>
  <c r="L1513" i="5"/>
  <c r="L1512" i="5" s="1"/>
  <c r="L1511" i="5" s="1"/>
  <c r="L1510" i="5" s="1"/>
  <c r="P1509" i="5"/>
  <c r="L1509" i="5"/>
  <c r="P1508" i="5"/>
  <c r="P1507" i="5" s="1"/>
  <c r="P1506" i="5" s="1"/>
  <c r="L1508" i="5"/>
  <c r="P1505" i="5"/>
  <c r="P1504" i="5" s="1"/>
  <c r="P1503" i="5" s="1"/>
  <c r="L1505" i="5"/>
  <c r="L1504" i="5" s="1"/>
  <c r="L1503" i="5" s="1"/>
  <c r="P1502" i="5"/>
  <c r="L1502" i="5"/>
  <c r="P1501" i="5"/>
  <c r="L1501" i="5"/>
  <c r="L1500" i="5" s="1"/>
  <c r="L1499" i="5" s="1"/>
  <c r="P1500" i="5"/>
  <c r="P1499" i="5" s="1"/>
  <c r="P1498" i="5" s="1"/>
  <c r="P1495" i="5"/>
  <c r="L1495" i="5"/>
  <c r="L1494" i="5" s="1"/>
  <c r="L1493" i="5" s="1"/>
  <c r="L1492" i="5" s="1"/>
  <c r="L1491" i="5" s="1"/>
  <c r="L1490" i="5" s="1"/>
  <c r="P1494" i="5"/>
  <c r="P1493" i="5" s="1"/>
  <c r="P1492" i="5" s="1"/>
  <c r="P1491" i="5" s="1"/>
  <c r="P1490" i="5" s="1"/>
  <c r="P1489" i="5"/>
  <c r="P1488" i="5" s="1"/>
  <c r="P1487" i="5" s="1"/>
  <c r="P1486" i="5" s="1"/>
  <c r="P1485" i="5" s="1"/>
  <c r="P1484" i="5" s="1"/>
  <c r="L1489" i="5"/>
  <c r="L1488" i="5"/>
  <c r="L1487" i="5" s="1"/>
  <c r="L1486" i="5" s="1"/>
  <c r="L1485" i="5" s="1"/>
  <c r="L1484" i="5" s="1"/>
  <c r="P1483" i="5"/>
  <c r="P1482" i="5" s="1"/>
  <c r="P1481" i="5" s="1"/>
  <c r="P1480" i="5" s="1"/>
  <c r="P1479" i="5" s="1"/>
  <c r="P1478" i="5" s="1"/>
  <c r="L1483" i="5"/>
  <c r="L1482" i="5" s="1"/>
  <c r="L1481" i="5" s="1"/>
  <c r="L1480" i="5" s="1"/>
  <c r="L1479" i="5" s="1"/>
  <c r="L1478" i="5" s="1"/>
  <c r="P1477" i="5"/>
  <c r="L1477" i="5"/>
  <c r="L1476" i="5" s="1"/>
  <c r="L1475" i="5" s="1"/>
  <c r="P1476" i="5"/>
  <c r="P1475" i="5" s="1"/>
  <c r="P1473" i="5" s="1"/>
  <c r="P1472" i="5" s="1"/>
  <c r="P1471" i="5"/>
  <c r="P1470" i="5" s="1"/>
  <c r="P1469" i="5" s="1"/>
  <c r="P1468" i="5" s="1"/>
  <c r="P1467" i="5" s="1"/>
  <c r="L1471" i="5"/>
  <c r="L1470" i="5" s="1"/>
  <c r="L1469" i="5" s="1"/>
  <c r="L1468" i="5" s="1"/>
  <c r="L1467" i="5" s="1"/>
  <c r="P1466" i="5"/>
  <c r="P1465" i="5" s="1"/>
  <c r="P1464" i="5" s="1"/>
  <c r="P1463" i="5" s="1"/>
  <c r="P1462" i="5" s="1"/>
  <c r="L1466" i="5"/>
  <c r="L1465" i="5" s="1"/>
  <c r="L1464" i="5" s="1"/>
  <c r="L1463" i="5" s="1"/>
  <c r="L1462" i="5" s="1"/>
  <c r="P1457" i="5"/>
  <c r="L1457" i="5"/>
  <c r="P1456" i="5"/>
  <c r="L1456" i="5"/>
  <c r="P1455" i="5"/>
  <c r="L1455" i="5"/>
  <c r="L1454" i="5" s="1"/>
  <c r="L1453" i="5" s="1"/>
  <c r="L1452" i="5" s="1"/>
  <c r="P1454" i="5"/>
  <c r="P1453" i="5" s="1"/>
  <c r="P1452" i="5" s="1"/>
  <c r="P1451" i="5"/>
  <c r="P1450" i="5" s="1"/>
  <c r="P1449" i="5" s="1"/>
  <c r="P1448" i="5" s="1"/>
  <c r="L1451" i="5"/>
  <c r="L1450" i="5"/>
  <c r="L1449" i="5" s="1"/>
  <c r="L1448" i="5" s="1"/>
  <c r="P1446" i="5"/>
  <c r="P1445" i="5" s="1"/>
  <c r="P1444" i="5" s="1"/>
  <c r="P1443" i="5" s="1"/>
  <c r="L1446" i="5"/>
  <c r="L1445" i="5" s="1"/>
  <c r="L1444" i="5" s="1"/>
  <c r="L1443" i="5" s="1"/>
  <c r="P1442" i="5"/>
  <c r="P1441" i="5" s="1"/>
  <c r="P1440" i="5" s="1"/>
  <c r="P1439" i="5" s="1"/>
  <c r="L1442" i="5"/>
  <c r="L1441" i="5" s="1"/>
  <c r="L1440" i="5" s="1"/>
  <c r="L1439" i="5" s="1"/>
  <c r="P1434" i="5"/>
  <c r="P1433" i="5" s="1"/>
  <c r="P1432" i="5" s="1"/>
  <c r="P1431" i="5" s="1"/>
  <c r="L1434" i="5"/>
  <c r="L1433" i="5" s="1"/>
  <c r="L1432" i="5" s="1"/>
  <c r="L1431" i="5" s="1"/>
  <c r="P1430" i="5"/>
  <c r="P1429" i="5" s="1"/>
  <c r="P1428" i="5" s="1"/>
  <c r="P1427" i="5" s="1"/>
  <c r="L1430" i="5"/>
  <c r="L1429" i="5" s="1"/>
  <c r="L1428" i="5" s="1"/>
  <c r="L1427" i="5" s="1"/>
  <c r="P1426" i="5"/>
  <c r="P1425" i="5" s="1"/>
  <c r="P1424" i="5" s="1"/>
  <c r="P1423" i="5" s="1"/>
  <c r="L1426" i="5"/>
  <c r="L1425" i="5" s="1"/>
  <c r="L1424" i="5" s="1"/>
  <c r="L1423" i="5" s="1"/>
  <c r="L1422" i="5" s="1"/>
  <c r="L1421" i="5" s="1"/>
  <c r="L1420" i="5" s="1"/>
  <c r="L1419" i="5" s="1"/>
  <c r="P1418" i="5"/>
  <c r="P1417" i="5" s="1"/>
  <c r="P1416" i="5" s="1"/>
  <c r="P1415" i="5" s="1"/>
  <c r="L1418" i="5"/>
  <c r="L1417" i="5" s="1"/>
  <c r="L1416" i="5" s="1"/>
  <c r="L1415" i="5" s="1"/>
  <c r="P1414" i="5"/>
  <c r="P1413" i="5" s="1"/>
  <c r="P1412" i="5" s="1"/>
  <c r="P1411" i="5" s="1"/>
  <c r="L1414" i="5"/>
  <c r="L1413" i="5" s="1"/>
  <c r="L1412" i="5" s="1"/>
  <c r="L1411" i="5" s="1"/>
  <c r="P1410" i="5"/>
  <c r="L1410" i="5"/>
  <c r="P1409" i="5"/>
  <c r="P1408" i="5" s="1"/>
  <c r="P1407" i="5" s="1"/>
  <c r="P1406" i="5" s="1"/>
  <c r="L1409" i="5"/>
  <c r="P1405" i="5"/>
  <c r="P1404" i="5" s="1"/>
  <c r="P1403" i="5" s="1"/>
  <c r="L1405" i="5"/>
  <c r="L1404" i="5" s="1"/>
  <c r="L1403" i="5" s="1"/>
  <c r="P1402" i="5"/>
  <c r="P1401" i="5" s="1"/>
  <c r="P1400" i="5" s="1"/>
  <c r="L1402" i="5"/>
  <c r="L1401" i="5" s="1"/>
  <c r="L1400" i="5" s="1"/>
  <c r="P1399" i="5"/>
  <c r="L1399" i="5"/>
  <c r="P1398" i="5"/>
  <c r="L1398" i="5"/>
  <c r="P1392" i="5"/>
  <c r="P1391" i="5" s="1"/>
  <c r="P1390" i="5" s="1"/>
  <c r="P1389" i="5" s="1"/>
  <c r="L1392" i="5"/>
  <c r="L1391" i="5" s="1"/>
  <c r="L1390" i="5" s="1"/>
  <c r="L1389" i="5" s="1"/>
  <c r="L1388" i="5" s="1"/>
  <c r="L1387" i="5" s="1"/>
  <c r="P1388" i="5"/>
  <c r="P1387" i="5" s="1"/>
  <c r="P1386" i="5"/>
  <c r="P1385" i="5" s="1"/>
  <c r="P1384" i="5" s="1"/>
  <c r="P1383" i="5" s="1"/>
  <c r="P1382" i="5" s="1"/>
  <c r="P1381" i="5" s="1"/>
  <c r="L1386" i="5"/>
  <c r="L1385" i="5" s="1"/>
  <c r="L1384" i="5" s="1"/>
  <c r="L1383" i="5" s="1"/>
  <c r="L1382" i="5" s="1"/>
  <c r="L1381" i="5" s="1"/>
  <c r="P1380" i="5"/>
  <c r="P1379" i="5" s="1"/>
  <c r="P1378" i="5" s="1"/>
  <c r="P1377" i="5" s="1"/>
  <c r="L1380" i="5"/>
  <c r="L1379" i="5" s="1"/>
  <c r="L1378" i="5" s="1"/>
  <c r="L1377" i="5" s="1"/>
  <c r="L1376" i="5" s="1"/>
  <c r="L1375" i="5" s="1"/>
  <c r="P1376" i="5"/>
  <c r="P1375" i="5" s="1"/>
  <c r="P1374" i="5"/>
  <c r="P1373" i="5" s="1"/>
  <c r="P1372" i="5" s="1"/>
  <c r="P1371" i="5" s="1"/>
  <c r="L1374" i="5"/>
  <c r="L1373" i="5" s="1"/>
  <c r="L1372" i="5" s="1"/>
  <c r="L1371" i="5" s="1"/>
  <c r="L1370" i="5" s="1"/>
  <c r="L1369" i="5" s="1"/>
  <c r="P1370" i="5"/>
  <c r="P1369" i="5" s="1"/>
  <c r="P1365" i="5"/>
  <c r="L1365" i="5"/>
  <c r="P1364" i="5"/>
  <c r="P1363" i="5" s="1"/>
  <c r="L1364" i="5"/>
  <c r="L1363" i="5" s="1"/>
  <c r="L1362" i="5" s="1"/>
  <c r="L1361" i="5" s="1"/>
  <c r="P1362" i="5"/>
  <c r="P1361" i="5" s="1"/>
  <c r="P1360" i="5"/>
  <c r="P1359" i="5" s="1"/>
  <c r="L1360" i="5"/>
  <c r="L1359" i="5" s="1"/>
  <c r="L1358" i="5" s="1"/>
  <c r="L1357" i="5" s="1"/>
  <c r="P1358" i="5"/>
  <c r="P1357" i="5" s="1"/>
  <c r="P1355" i="5"/>
  <c r="P1354" i="5" s="1"/>
  <c r="P1353" i="5" s="1"/>
  <c r="P1352" i="5" s="1"/>
  <c r="L1355" i="5"/>
  <c r="L1354" i="5" s="1"/>
  <c r="L1353" i="5" s="1"/>
  <c r="L1352" i="5" s="1"/>
  <c r="P1351" i="5"/>
  <c r="P1350" i="5" s="1"/>
  <c r="P1349" i="5" s="1"/>
  <c r="P1348" i="5" s="1"/>
  <c r="P1347" i="5" s="1"/>
  <c r="L1351" i="5"/>
  <c r="L1350" i="5"/>
  <c r="L1349" i="5" s="1"/>
  <c r="L1348" i="5" s="1"/>
  <c r="P1343" i="5"/>
  <c r="L1343" i="5"/>
  <c r="L1342" i="5" s="1"/>
  <c r="L1341" i="5" s="1"/>
  <c r="L1340" i="5" s="1"/>
  <c r="L1339" i="5" s="1"/>
  <c r="L1338" i="5" s="1"/>
  <c r="L1337" i="5" s="1"/>
  <c r="L1336" i="5" s="1"/>
  <c r="P1342" i="5"/>
  <c r="P1341" i="5" s="1"/>
  <c r="P1340" i="5" s="1"/>
  <c r="P1339" i="5" s="1"/>
  <c r="P1338" i="5" s="1"/>
  <c r="P1337" i="5" s="1"/>
  <c r="P1336" i="5" s="1"/>
  <c r="P1335" i="5"/>
  <c r="P1334" i="5" s="1"/>
  <c r="P1333" i="5" s="1"/>
  <c r="P1332" i="5" s="1"/>
  <c r="L1335" i="5"/>
  <c r="L1334" i="5"/>
  <c r="L1333" i="5" s="1"/>
  <c r="L1332" i="5" s="1"/>
  <c r="P1331" i="5"/>
  <c r="L1331" i="5"/>
  <c r="P1330" i="5"/>
  <c r="L1330" i="5"/>
  <c r="L1329" i="5" s="1"/>
  <c r="L1328" i="5" s="1"/>
  <c r="L1327" i="5" s="1"/>
  <c r="P1326" i="5"/>
  <c r="P1325" i="5" s="1"/>
  <c r="L1326" i="5"/>
  <c r="L1325" i="5" s="1"/>
  <c r="L1324" i="5" s="1"/>
  <c r="P1324" i="5"/>
  <c r="P1323" i="5"/>
  <c r="P1322" i="5" s="1"/>
  <c r="P1321" i="5" s="1"/>
  <c r="L1323" i="5"/>
  <c r="L1322" i="5"/>
  <c r="L1321" i="5" s="1"/>
  <c r="P1320" i="5"/>
  <c r="L1320" i="5"/>
  <c r="P1319" i="5"/>
  <c r="L1319" i="5"/>
  <c r="P1318" i="5"/>
  <c r="P1317" i="5" s="1"/>
  <c r="P1313" i="5"/>
  <c r="P1312" i="5" s="1"/>
  <c r="P1311" i="5" s="1"/>
  <c r="P1310" i="5" s="1"/>
  <c r="P1309" i="5" s="1"/>
  <c r="P1308" i="5" s="1"/>
  <c r="L1313" i="5"/>
  <c r="L1312" i="5" s="1"/>
  <c r="L1311" i="5" s="1"/>
  <c r="L1310" i="5" s="1"/>
  <c r="L1309" i="5" s="1"/>
  <c r="L1308" i="5" s="1"/>
  <c r="P1307" i="5"/>
  <c r="P1306" i="5" s="1"/>
  <c r="P1305" i="5" s="1"/>
  <c r="P1304" i="5" s="1"/>
  <c r="P1303" i="5" s="1"/>
  <c r="P1302" i="5" s="1"/>
  <c r="L1307" i="5"/>
  <c r="L1306" i="5" s="1"/>
  <c r="L1305" i="5" s="1"/>
  <c r="L1304" i="5"/>
  <c r="L1303" i="5" s="1"/>
  <c r="L1302" i="5" s="1"/>
  <c r="P1301" i="5"/>
  <c r="P1300" i="5" s="1"/>
  <c r="P1299" i="5" s="1"/>
  <c r="P1298" i="5" s="1"/>
  <c r="P1297" i="5" s="1"/>
  <c r="P1296" i="5" s="1"/>
  <c r="L1301" i="5"/>
  <c r="L1300" i="5" s="1"/>
  <c r="L1299" i="5" s="1"/>
  <c r="L1298" i="5" s="1"/>
  <c r="L1297" i="5" s="1"/>
  <c r="L1296" i="5" s="1"/>
  <c r="P1295" i="5"/>
  <c r="L1295" i="5"/>
  <c r="L1294" i="5" s="1"/>
  <c r="L1293" i="5" s="1"/>
  <c r="L1292" i="5" s="1"/>
  <c r="L1291" i="5" s="1"/>
  <c r="P1294" i="5"/>
  <c r="P1293" i="5" s="1"/>
  <c r="P1292" i="5" s="1"/>
  <c r="P1291" i="5" s="1"/>
  <c r="P1290" i="5"/>
  <c r="P1289" i="5" s="1"/>
  <c r="P1288" i="5" s="1"/>
  <c r="P1287" i="5" s="1"/>
  <c r="L1290" i="5"/>
  <c r="L1289" i="5" s="1"/>
  <c r="L1288" i="5" s="1"/>
  <c r="L1287" i="5" s="1"/>
  <c r="P1284" i="5"/>
  <c r="P1283" i="5" s="1"/>
  <c r="P1282" i="5" s="1"/>
  <c r="P1281" i="5" s="1"/>
  <c r="P1280" i="5" s="1"/>
  <c r="P1279" i="5" s="1"/>
  <c r="L1284" i="5"/>
  <c r="L1283" i="5" s="1"/>
  <c r="L1282" i="5" s="1"/>
  <c r="L1281" i="5" s="1"/>
  <c r="L1280" i="5" s="1"/>
  <c r="L1279" i="5" s="1"/>
  <c r="P1278" i="5"/>
  <c r="P1277" i="5" s="1"/>
  <c r="P1276" i="5" s="1"/>
  <c r="P1275" i="5" s="1"/>
  <c r="P1274" i="5" s="1"/>
  <c r="L1278" i="5"/>
  <c r="L1277" i="5" s="1"/>
  <c r="L1276" i="5" s="1"/>
  <c r="L1275" i="5" s="1"/>
  <c r="L1274" i="5" s="1"/>
  <c r="P1273" i="5"/>
  <c r="P1272" i="5" s="1"/>
  <c r="P1271" i="5" s="1"/>
  <c r="P1270" i="5" s="1"/>
  <c r="P1269" i="5" s="1"/>
  <c r="P1268" i="5" s="1"/>
  <c r="L1273" i="5"/>
  <c r="L1272" i="5" s="1"/>
  <c r="L1271" i="5" s="1"/>
  <c r="L1270" i="5" s="1"/>
  <c r="L1269" i="5" s="1"/>
  <c r="P1264" i="5"/>
  <c r="L1264" i="5"/>
  <c r="P1263" i="5"/>
  <c r="L1263" i="5"/>
  <c r="P1262" i="5"/>
  <c r="P1261" i="5" s="1"/>
  <c r="P1260" i="5" s="1"/>
  <c r="P1259" i="5" s="1"/>
  <c r="P1258" i="5" s="1"/>
  <c r="P1257" i="5" s="1"/>
  <c r="L1262" i="5"/>
  <c r="L1261" i="5" s="1"/>
  <c r="L1260" i="5" s="1"/>
  <c r="L1259" i="5" s="1"/>
  <c r="L1258" i="5" s="1"/>
  <c r="L1257" i="5" s="1"/>
  <c r="P1256" i="5"/>
  <c r="P1255" i="5" s="1"/>
  <c r="P1254" i="5" s="1"/>
  <c r="P1253" i="5" s="1"/>
  <c r="P1252" i="5" s="1"/>
  <c r="P1251" i="5" s="1"/>
  <c r="P1250" i="5" s="1"/>
  <c r="L1256" i="5"/>
  <c r="L1255" i="5" s="1"/>
  <c r="L1254" i="5" s="1"/>
  <c r="L1253" i="5" s="1"/>
  <c r="L1252" i="5" s="1"/>
  <c r="L1251" i="5" s="1"/>
  <c r="L1250" i="5" s="1"/>
  <c r="P1248" i="5"/>
  <c r="P1247" i="5" s="1"/>
  <c r="P1246" i="5" s="1"/>
  <c r="P1245" i="5" s="1"/>
  <c r="P1244" i="5" s="1"/>
  <c r="P1243" i="5" s="1"/>
  <c r="P1242" i="5" s="1"/>
  <c r="P1241" i="5" s="1"/>
  <c r="L1248" i="5"/>
  <c r="L1247" i="5" s="1"/>
  <c r="L1246" i="5" s="1"/>
  <c r="L1245" i="5" s="1"/>
  <c r="L1244" i="5" s="1"/>
  <c r="L1243" i="5" s="1"/>
  <c r="L1242" i="5" s="1"/>
  <c r="L1241" i="5" s="1"/>
  <c r="P1240" i="5"/>
  <c r="P1239" i="5" s="1"/>
  <c r="P1238" i="5" s="1"/>
  <c r="L1240" i="5"/>
  <c r="L1239" i="5" s="1"/>
  <c r="L1238" i="5" s="1"/>
  <c r="P1237" i="5"/>
  <c r="P1236" i="5" s="1"/>
  <c r="P1235" i="5" s="1"/>
  <c r="L1237" i="5"/>
  <c r="L1236" i="5" s="1"/>
  <c r="L1235" i="5" s="1"/>
  <c r="P1233" i="5"/>
  <c r="P1232" i="5" s="1"/>
  <c r="P1231" i="5" s="1"/>
  <c r="P1230" i="5" s="1"/>
  <c r="L1233" i="5"/>
  <c r="L1232" i="5" s="1"/>
  <c r="L1231" i="5" s="1"/>
  <c r="L1230" i="5" s="1"/>
  <c r="P1229" i="5"/>
  <c r="P1228" i="5" s="1"/>
  <c r="P1227" i="5" s="1"/>
  <c r="P1226" i="5" s="1"/>
  <c r="L1229" i="5"/>
  <c r="L1228" i="5"/>
  <c r="L1227" i="5" s="1"/>
  <c r="L1226" i="5" s="1"/>
  <c r="P1225" i="5"/>
  <c r="L1225" i="5"/>
  <c r="P1224" i="5"/>
  <c r="L1224" i="5"/>
  <c r="L1223" i="5" s="1"/>
  <c r="L1222" i="5" s="1"/>
  <c r="L1221" i="5" s="1"/>
  <c r="P1220" i="5"/>
  <c r="P1219" i="5" s="1"/>
  <c r="P1218" i="5" s="1"/>
  <c r="L1220" i="5"/>
  <c r="L1219" i="5" s="1"/>
  <c r="L1218" i="5" s="1"/>
  <c r="P1217" i="5"/>
  <c r="P1216" i="5" s="1"/>
  <c r="P1215" i="5" s="1"/>
  <c r="L1217" i="5"/>
  <c r="L1216" i="5" s="1"/>
  <c r="L1215" i="5" s="1"/>
  <c r="P1214" i="5"/>
  <c r="L1214" i="5"/>
  <c r="L1212" i="5" s="1"/>
  <c r="L1211" i="5" s="1"/>
  <c r="P1213" i="5"/>
  <c r="L1213" i="5"/>
  <c r="P1207" i="5"/>
  <c r="P1206" i="5" s="1"/>
  <c r="P1205" i="5" s="1"/>
  <c r="P1204" i="5" s="1"/>
  <c r="P1203" i="5" s="1"/>
  <c r="P1202" i="5" s="1"/>
  <c r="L1207" i="5"/>
  <c r="L1206" i="5" s="1"/>
  <c r="L1205" i="5" s="1"/>
  <c r="L1204" i="5" s="1"/>
  <c r="L1203" i="5" s="1"/>
  <c r="L1202" i="5" s="1"/>
  <c r="P1201" i="5"/>
  <c r="P1200" i="5" s="1"/>
  <c r="P1199" i="5" s="1"/>
  <c r="P1198" i="5" s="1"/>
  <c r="P1197" i="5" s="1"/>
  <c r="P1196" i="5" s="1"/>
  <c r="L1201" i="5"/>
  <c r="L1200" i="5" s="1"/>
  <c r="L1199" i="5" s="1"/>
  <c r="L1198" i="5" s="1"/>
  <c r="L1197" i="5" s="1"/>
  <c r="L1196" i="5" s="1"/>
  <c r="P1195" i="5"/>
  <c r="P1194" i="5" s="1"/>
  <c r="P1193" i="5" s="1"/>
  <c r="P1192" i="5" s="1"/>
  <c r="P1191" i="5" s="1"/>
  <c r="P1190" i="5" s="1"/>
  <c r="L1195" i="5"/>
  <c r="L1194" i="5" s="1"/>
  <c r="L1193" i="5" s="1"/>
  <c r="L1192" i="5" s="1"/>
  <c r="L1191" i="5" s="1"/>
  <c r="L1190" i="5" s="1"/>
  <c r="P1189" i="5"/>
  <c r="P1188" i="5" s="1"/>
  <c r="P1187" i="5" s="1"/>
  <c r="P1185" i="5" s="1"/>
  <c r="P1184" i="5" s="1"/>
  <c r="L1189" i="5"/>
  <c r="L1188" i="5" s="1"/>
  <c r="L1187" i="5" s="1"/>
  <c r="P1183" i="5"/>
  <c r="P1182" i="5" s="1"/>
  <c r="P1181" i="5" s="1"/>
  <c r="P1180" i="5" s="1"/>
  <c r="P1179" i="5" s="1"/>
  <c r="L1183" i="5"/>
  <c r="L1182" i="5" s="1"/>
  <c r="L1181" i="5" s="1"/>
  <c r="L1180" i="5" s="1"/>
  <c r="L1179" i="5" s="1"/>
  <c r="P1178" i="5"/>
  <c r="P1177" i="5" s="1"/>
  <c r="P1176" i="5" s="1"/>
  <c r="P1175" i="5" s="1"/>
  <c r="P1174" i="5" s="1"/>
  <c r="L1178" i="5"/>
  <c r="L1177" i="5" s="1"/>
  <c r="L1176" i="5" s="1"/>
  <c r="L1175" i="5" s="1"/>
  <c r="L1174" i="5" s="1"/>
  <c r="P1169" i="5"/>
  <c r="L1169" i="5"/>
  <c r="P1168" i="5"/>
  <c r="P1167" i="5" s="1"/>
  <c r="P1166" i="5" s="1"/>
  <c r="P1165" i="5" s="1"/>
  <c r="L1168" i="5"/>
  <c r="L1167" i="5" s="1"/>
  <c r="L1166" i="5" s="1"/>
  <c r="L1165" i="5" s="1"/>
  <c r="P1164" i="5"/>
  <c r="P1163" i="5" s="1"/>
  <c r="P1162" i="5" s="1"/>
  <c r="P1161" i="5" s="1"/>
  <c r="L1164" i="5"/>
  <c r="L1163" i="5" s="1"/>
  <c r="L1162" i="5" s="1"/>
  <c r="L1161" i="5" s="1"/>
  <c r="P1160" i="5"/>
  <c r="P1159" i="5" s="1"/>
  <c r="P1158" i="5" s="1"/>
  <c r="P1157" i="5" s="1"/>
  <c r="L1160" i="5"/>
  <c r="L1159" i="5" s="1"/>
  <c r="L1158" i="5" s="1"/>
  <c r="L1157" i="5" s="1"/>
  <c r="P1155" i="5"/>
  <c r="L1155" i="5"/>
  <c r="L1154" i="5" s="1"/>
  <c r="L1153" i="5" s="1"/>
  <c r="L1152" i="5" s="1"/>
  <c r="P1154" i="5"/>
  <c r="P1153" i="5" s="1"/>
  <c r="P1152" i="5" s="1"/>
  <c r="P1151" i="5"/>
  <c r="P1150" i="5" s="1"/>
  <c r="P1149" i="5" s="1"/>
  <c r="P1148" i="5" s="1"/>
  <c r="L1151" i="5"/>
  <c r="L1150" i="5" s="1"/>
  <c r="L1149" i="5" s="1"/>
  <c r="L1148" i="5" s="1"/>
  <c r="P1144" i="5"/>
  <c r="P1143" i="5" s="1"/>
  <c r="P1142" i="5" s="1"/>
  <c r="P1141" i="5" s="1"/>
  <c r="L1144" i="5"/>
  <c r="L1143" i="5" s="1"/>
  <c r="L1142" i="5" s="1"/>
  <c r="L1141" i="5" s="1"/>
  <c r="P1140" i="5"/>
  <c r="P1139" i="5" s="1"/>
  <c r="P1138" i="5" s="1"/>
  <c r="P1137" i="5" s="1"/>
  <c r="L1140" i="5"/>
  <c r="L1139" i="5" s="1"/>
  <c r="L1138" i="5" s="1"/>
  <c r="L1137" i="5" s="1"/>
  <c r="P1131" i="5"/>
  <c r="P1130" i="5" s="1"/>
  <c r="P1129" i="5" s="1"/>
  <c r="P1128" i="5" s="1"/>
  <c r="P1127" i="5" s="1"/>
  <c r="P1126" i="5" s="1"/>
  <c r="P1125" i="5" s="1"/>
  <c r="P1124" i="5" s="1"/>
  <c r="L1131" i="5"/>
  <c r="L1130" i="5" s="1"/>
  <c r="L1129" i="5" s="1"/>
  <c r="L1128" i="5" s="1"/>
  <c r="L1127" i="5" s="1"/>
  <c r="L1126" i="5" s="1"/>
  <c r="L1125" i="5" s="1"/>
  <c r="L1124" i="5" s="1"/>
  <c r="P1123" i="5"/>
  <c r="P1122" i="5" s="1"/>
  <c r="L1123" i="5"/>
  <c r="L1122" i="5" s="1"/>
  <c r="L1121" i="5" s="1"/>
  <c r="L1120" i="5" s="1"/>
  <c r="P1121" i="5"/>
  <c r="P1120" i="5" s="1"/>
  <c r="P1119" i="5"/>
  <c r="L1119" i="5"/>
  <c r="P1118" i="5"/>
  <c r="L1118" i="5"/>
  <c r="L1117" i="5" s="1"/>
  <c r="L1116" i="5" s="1"/>
  <c r="L1115" i="5" s="1"/>
  <c r="P1117" i="5"/>
  <c r="P1116" i="5" s="1"/>
  <c r="P1115" i="5" s="1"/>
  <c r="P1114" i="5"/>
  <c r="L1114" i="5"/>
  <c r="P1113" i="5"/>
  <c r="L1113" i="5"/>
  <c r="P1112" i="5"/>
  <c r="L1112" i="5"/>
  <c r="P1111" i="5"/>
  <c r="P1110" i="5" s="1"/>
  <c r="P1109" i="5"/>
  <c r="P1108" i="5" s="1"/>
  <c r="P1107" i="5" s="1"/>
  <c r="L1109" i="5"/>
  <c r="L1108" i="5" s="1"/>
  <c r="L1107" i="5" s="1"/>
  <c r="P1106" i="5"/>
  <c r="L1106" i="5"/>
  <c r="P1105" i="5"/>
  <c r="L1105" i="5"/>
  <c r="P1099" i="5"/>
  <c r="P1098" i="5" s="1"/>
  <c r="P1097" i="5" s="1"/>
  <c r="P1096" i="5" s="1"/>
  <c r="P1095" i="5" s="1"/>
  <c r="P1094" i="5" s="1"/>
  <c r="L1099" i="5"/>
  <c r="L1098" i="5" s="1"/>
  <c r="L1097" i="5" s="1"/>
  <c r="L1096" i="5" s="1"/>
  <c r="L1095" i="5" s="1"/>
  <c r="L1094" i="5" s="1"/>
  <c r="P1093" i="5"/>
  <c r="P1092" i="5" s="1"/>
  <c r="P1091" i="5" s="1"/>
  <c r="P1090" i="5" s="1"/>
  <c r="P1089" i="5" s="1"/>
  <c r="P1088" i="5" s="1"/>
  <c r="L1093" i="5"/>
  <c r="L1092" i="5" s="1"/>
  <c r="L1091" i="5" s="1"/>
  <c r="L1090" i="5" s="1"/>
  <c r="L1089" i="5" s="1"/>
  <c r="L1088" i="5" s="1"/>
  <c r="P1087" i="5"/>
  <c r="P1086" i="5" s="1"/>
  <c r="P1085" i="5" s="1"/>
  <c r="P1084" i="5" s="1"/>
  <c r="L1087" i="5"/>
  <c r="L1086" i="5" s="1"/>
  <c r="L1085" i="5" s="1"/>
  <c r="L1084" i="5" s="1"/>
  <c r="P1083" i="5"/>
  <c r="P1082" i="5" s="1"/>
  <c r="P1081" i="5" s="1"/>
  <c r="P1080" i="5" s="1"/>
  <c r="L1083" i="5"/>
  <c r="L1082" i="5" s="1"/>
  <c r="L1081" i="5" s="1"/>
  <c r="L1080" i="5" s="1"/>
  <c r="P1077" i="5"/>
  <c r="P1076" i="5" s="1"/>
  <c r="P1075" i="5" s="1"/>
  <c r="P1074" i="5" s="1"/>
  <c r="P1073" i="5" s="1"/>
  <c r="L1077" i="5"/>
  <c r="L1076" i="5" s="1"/>
  <c r="L1075" i="5" s="1"/>
  <c r="L1074" i="5" s="1"/>
  <c r="L1073" i="5" s="1"/>
  <c r="P1072" i="5"/>
  <c r="P1071" i="5" s="1"/>
  <c r="P1070" i="5" s="1"/>
  <c r="P1069" i="5" s="1"/>
  <c r="P1068" i="5" s="1"/>
  <c r="L1072" i="5"/>
  <c r="L1071" i="5" s="1"/>
  <c r="L1070" i="5" s="1"/>
  <c r="L1069" i="5" s="1"/>
  <c r="L1068" i="5" s="1"/>
  <c r="P1067" i="5"/>
  <c r="P1066" i="5" s="1"/>
  <c r="P1065" i="5" s="1"/>
  <c r="P1064" i="5" s="1"/>
  <c r="P1063" i="5" s="1"/>
  <c r="L1067" i="5"/>
  <c r="L1066" i="5" s="1"/>
  <c r="L1065" i="5" s="1"/>
  <c r="L1064" i="5" s="1"/>
  <c r="L1063" i="5" s="1"/>
  <c r="P1058" i="5"/>
  <c r="L1058" i="5"/>
  <c r="P1057" i="5"/>
  <c r="L1057" i="5"/>
  <c r="P1056" i="5"/>
  <c r="L1056" i="5"/>
  <c r="P1055" i="5"/>
  <c r="P1054" i="5" s="1"/>
  <c r="P1053" i="5" s="1"/>
  <c r="L1055" i="5"/>
  <c r="L1054" i="5" s="1"/>
  <c r="L1053" i="5" s="1"/>
  <c r="P1052" i="5"/>
  <c r="L1052" i="5"/>
  <c r="P1051" i="5"/>
  <c r="P1050" i="5" s="1"/>
  <c r="L1051" i="5"/>
  <c r="L1050" i="5" s="1"/>
  <c r="P1049" i="5"/>
  <c r="L1049" i="5"/>
  <c r="P1048" i="5"/>
  <c r="P1047" i="5" s="1"/>
  <c r="P1046" i="5" s="1"/>
  <c r="P1045" i="5" s="1"/>
  <c r="P1044" i="5" s="1"/>
  <c r="P1043" i="5" s="1"/>
  <c r="L1048" i="5"/>
  <c r="L1047" i="5" s="1"/>
  <c r="L1046" i="5" s="1"/>
  <c r="L1045" i="5" s="1"/>
  <c r="L1044" i="5" s="1"/>
  <c r="L1043" i="5" s="1"/>
  <c r="P1042" i="5"/>
  <c r="P1041" i="5" s="1"/>
  <c r="P1040" i="5" s="1"/>
  <c r="P1039" i="5" s="1"/>
  <c r="P1038" i="5" s="1"/>
  <c r="P1037" i="5" s="1"/>
  <c r="L1042" i="5"/>
  <c r="L1041" i="5" s="1"/>
  <c r="L1040" i="5" s="1"/>
  <c r="L1039" i="5" s="1"/>
  <c r="L1038" i="5" s="1"/>
  <c r="L1037" i="5" s="1"/>
  <c r="P1036" i="5"/>
  <c r="P1035" i="5" s="1"/>
  <c r="P1034" i="5" s="1"/>
  <c r="P1033" i="5" s="1"/>
  <c r="P1032" i="5" s="1"/>
  <c r="P1031" i="5" s="1"/>
  <c r="L1036" i="5"/>
  <c r="L1035" i="5"/>
  <c r="L1034" i="5" s="1"/>
  <c r="L1033" i="5" s="1"/>
  <c r="L1032" i="5" s="1"/>
  <c r="L1031" i="5" s="1"/>
  <c r="P1027" i="5"/>
  <c r="P1026" i="5" s="1"/>
  <c r="L1027" i="5"/>
  <c r="L1026" i="5" s="1"/>
  <c r="P1025" i="5"/>
  <c r="P1024" i="5" s="1"/>
  <c r="P1023" i="5" s="1"/>
  <c r="L1025" i="5"/>
  <c r="L1024" i="5" s="1"/>
  <c r="L1023" i="5" s="1"/>
  <c r="P1022" i="5"/>
  <c r="P1021" i="5" s="1"/>
  <c r="P1020" i="5" s="1"/>
  <c r="L1022" i="5"/>
  <c r="L1021" i="5" s="1"/>
  <c r="L1020" i="5" s="1"/>
  <c r="P1017" i="5"/>
  <c r="P1016" i="5" s="1"/>
  <c r="P1015" i="5" s="1"/>
  <c r="L1017" i="5"/>
  <c r="L1016" i="5" s="1"/>
  <c r="L1015" i="5" s="1"/>
  <c r="P1014" i="5"/>
  <c r="P1013" i="5" s="1"/>
  <c r="P1012" i="5" s="1"/>
  <c r="P1011" i="5" s="1"/>
  <c r="P1010" i="5" s="1"/>
  <c r="L1014" i="5"/>
  <c r="L1013" i="5" s="1"/>
  <c r="L1012" i="5" s="1"/>
  <c r="P1008" i="5"/>
  <c r="P1007" i="5" s="1"/>
  <c r="P1006" i="5" s="1"/>
  <c r="L1008" i="5"/>
  <c r="L1007" i="5" s="1"/>
  <c r="L1006" i="5" s="1"/>
  <c r="P1005" i="5"/>
  <c r="P1004" i="5" s="1"/>
  <c r="P1003" i="5" s="1"/>
  <c r="L1005" i="5"/>
  <c r="L1004" i="5" s="1"/>
  <c r="L1003" i="5" s="1"/>
  <c r="P1001" i="5"/>
  <c r="P999" i="5" s="1"/>
  <c r="P998" i="5" s="1"/>
  <c r="L1001" i="5"/>
  <c r="P1000" i="5"/>
  <c r="L1000" i="5"/>
  <c r="L999" i="5" s="1"/>
  <c r="L998" i="5" s="1"/>
  <c r="P997" i="5"/>
  <c r="P996" i="5" s="1"/>
  <c r="P995" i="5" s="1"/>
  <c r="L997" i="5"/>
  <c r="L996" i="5" s="1"/>
  <c r="L995" i="5" s="1"/>
  <c r="P994" i="5"/>
  <c r="P993" i="5" s="1"/>
  <c r="P992" i="5" s="1"/>
  <c r="L994" i="5"/>
  <c r="L993" i="5" s="1"/>
  <c r="L992" i="5" s="1"/>
  <c r="P991" i="5"/>
  <c r="L991" i="5"/>
  <c r="P990" i="5"/>
  <c r="P989" i="5" s="1"/>
  <c r="P988" i="5" s="1"/>
  <c r="L990" i="5"/>
  <c r="L989" i="5"/>
  <c r="L988" i="5" s="1"/>
  <c r="P983" i="5"/>
  <c r="P982" i="5" s="1"/>
  <c r="P981" i="5" s="1"/>
  <c r="L983" i="5"/>
  <c r="L982" i="5" s="1"/>
  <c r="L981" i="5" s="1"/>
  <c r="P980" i="5"/>
  <c r="L980" i="5"/>
  <c r="L979" i="5" s="1"/>
  <c r="L978" i="5" s="1"/>
  <c r="P979" i="5"/>
  <c r="P978" i="5" s="1"/>
  <c r="P975" i="5"/>
  <c r="P974" i="5" s="1"/>
  <c r="P973" i="5" s="1"/>
  <c r="L975" i="5"/>
  <c r="L974" i="5" s="1"/>
  <c r="L973" i="5" s="1"/>
  <c r="P972" i="5"/>
  <c r="P971" i="5" s="1"/>
  <c r="P970" i="5" s="1"/>
  <c r="L972" i="5"/>
  <c r="L971" i="5"/>
  <c r="L970" i="5" s="1"/>
  <c r="P966" i="5"/>
  <c r="L966" i="5"/>
  <c r="P965" i="5"/>
  <c r="L965" i="5"/>
  <c r="L964" i="5" s="1"/>
  <c r="L963" i="5" s="1"/>
  <c r="P962" i="5"/>
  <c r="L962" i="5"/>
  <c r="P961" i="5"/>
  <c r="P960" i="5" s="1"/>
  <c r="P959" i="5" s="1"/>
  <c r="L961" i="5"/>
  <c r="L960" i="5" s="1"/>
  <c r="L959" i="5" s="1"/>
  <c r="P958" i="5"/>
  <c r="L958" i="5"/>
  <c r="P957" i="5"/>
  <c r="P956" i="5" s="1"/>
  <c r="L957" i="5"/>
  <c r="L956" i="5" s="1"/>
  <c r="P955" i="5"/>
  <c r="L955" i="5"/>
  <c r="P954" i="5"/>
  <c r="L954" i="5"/>
  <c r="P953" i="5"/>
  <c r="L953" i="5"/>
  <c r="P944" i="5"/>
  <c r="L944" i="5"/>
  <c r="P943" i="5"/>
  <c r="L943" i="5"/>
  <c r="P942" i="5"/>
  <c r="P941" i="5" s="1"/>
  <c r="P940" i="5" s="1"/>
  <c r="P939" i="5" s="1"/>
  <c r="L942" i="5"/>
  <c r="L941" i="5"/>
  <c r="L940" i="5" s="1"/>
  <c r="L939" i="5" s="1"/>
  <c r="P938" i="5"/>
  <c r="P937" i="5" s="1"/>
  <c r="P936" i="5" s="1"/>
  <c r="L938" i="5"/>
  <c r="L937" i="5" s="1"/>
  <c r="L936" i="5" s="1"/>
  <c r="P935" i="5"/>
  <c r="P934" i="5" s="1"/>
  <c r="P933" i="5" s="1"/>
  <c r="P932" i="5" s="1"/>
  <c r="L935" i="5"/>
  <c r="L934" i="5" s="1"/>
  <c r="L933" i="5" s="1"/>
  <c r="P931" i="5"/>
  <c r="P930" i="5" s="1"/>
  <c r="P929" i="5" s="1"/>
  <c r="P928" i="5" s="1"/>
  <c r="L931" i="5"/>
  <c r="L930" i="5" s="1"/>
  <c r="L929" i="5" s="1"/>
  <c r="L928" i="5" s="1"/>
  <c r="P927" i="5"/>
  <c r="P926" i="5" s="1"/>
  <c r="P925" i="5" s="1"/>
  <c r="P924" i="5" s="1"/>
  <c r="L927" i="5"/>
  <c r="L926" i="5" s="1"/>
  <c r="L925" i="5" s="1"/>
  <c r="L924" i="5" s="1"/>
  <c r="P923" i="5"/>
  <c r="P922" i="5" s="1"/>
  <c r="L923" i="5"/>
  <c r="L922" i="5" s="1"/>
  <c r="L921" i="5" s="1"/>
  <c r="L920" i="5" s="1"/>
  <c r="P921" i="5"/>
  <c r="P920" i="5" s="1"/>
  <c r="P916" i="5"/>
  <c r="P915" i="5" s="1"/>
  <c r="P914" i="5" s="1"/>
  <c r="P913" i="5" s="1"/>
  <c r="L916" i="5"/>
  <c r="L915" i="5" s="1"/>
  <c r="L914" i="5" s="1"/>
  <c r="L913" i="5" s="1"/>
  <c r="L912" i="5" s="1"/>
  <c r="P912" i="5"/>
  <c r="P911" i="5"/>
  <c r="P910" i="5" s="1"/>
  <c r="P909" i="5" s="1"/>
  <c r="L911" i="5"/>
  <c r="L910" i="5" s="1"/>
  <c r="L909" i="5" s="1"/>
  <c r="P908" i="5"/>
  <c r="P907" i="5" s="1"/>
  <c r="P906" i="5" s="1"/>
  <c r="L908" i="5"/>
  <c r="L907" i="5" s="1"/>
  <c r="L906" i="5" s="1"/>
  <c r="L905" i="5" s="1"/>
  <c r="P904" i="5"/>
  <c r="P903" i="5" s="1"/>
  <c r="P902" i="5" s="1"/>
  <c r="L904" i="5"/>
  <c r="L903" i="5" s="1"/>
  <c r="L902" i="5" s="1"/>
  <c r="P901" i="5"/>
  <c r="P900" i="5" s="1"/>
  <c r="P899" i="5" s="1"/>
  <c r="L901" i="5"/>
  <c r="L900" i="5" s="1"/>
  <c r="L899" i="5"/>
  <c r="P897" i="5"/>
  <c r="P896" i="5" s="1"/>
  <c r="P895" i="5" s="1"/>
  <c r="L897" i="5"/>
  <c r="L896" i="5" s="1"/>
  <c r="L895" i="5" s="1"/>
  <c r="P894" i="5"/>
  <c r="P893" i="5" s="1"/>
  <c r="P892" i="5" s="1"/>
  <c r="P891" i="5" s="1"/>
  <c r="L894" i="5"/>
  <c r="L893" i="5" s="1"/>
  <c r="L892" i="5" s="1"/>
  <c r="L891" i="5" s="1"/>
  <c r="P890" i="5"/>
  <c r="P889" i="5" s="1"/>
  <c r="L890" i="5"/>
  <c r="L889" i="5" s="1"/>
  <c r="L888" i="5" s="1"/>
  <c r="P888" i="5"/>
  <c r="P887" i="5"/>
  <c r="P886" i="5" s="1"/>
  <c r="P885" i="5" s="1"/>
  <c r="L887" i="5"/>
  <c r="L886" i="5" s="1"/>
  <c r="L885" i="5" s="1"/>
  <c r="L884" i="5" s="1"/>
  <c r="P883" i="5"/>
  <c r="P882" i="5" s="1"/>
  <c r="P881" i="5" s="1"/>
  <c r="L883" i="5"/>
  <c r="L882" i="5" s="1"/>
  <c r="L881" i="5" s="1"/>
  <c r="P880" i="5"/>
  <c r="P879" i="5" s="1"/>
  <c r="P878" i="5" s="1"/>
  <c r="L880" i="5"/>
  <c r="L879" i="5" s="1"/>
  <c r="L878" i="5" s="1"/>
  <c r="P876" i="5"/>
  <c r="P875" i="5" s="1"/>
  <c r="P874" i="5" s="1"/>
  <c r="L876" i="5"/>
  <c r="L875" i="5" s="1"/>
  <c r="L874" i="5" s="1"/>
  <c r="P873" i="5"/>
  <c r="P872" i="5" s="1"/>
  <c r="P871" i="5" s="1"/>
  <c r="L873" i="5"/>
  <c r="L872" i="5" s="1"/>
  <c r="L871" i="5"/>
  <c r="L870" i="5" s="1"/>
  <c r="P869" i="5"/>
  <c r="L869" i="5"/>
  <c r="L868" i="5" s="1"/>
  <c r="L867" i="5" s="1"/>
  <c r="P868" i="5"/>
  <c r="P867" i="5" s="1"/>
  <c r="P866" i="5"/>
  <c r="L866" i="5"/>
  <c r="L865" i="5" s="1"/>
  <c r="L864" i="5" s="1"/>
  <c r="P865" i="5"/>
  <c r="P864" i="5" s="1"/>
  <c r="P863" i="5" s="1"/>
  <c r="P862" i="5"/>
  <c r="L862" i="5"/>
  <c r="L861" i="5" s="1"/>
  <c r="L860" i="5" s="1"/>
  <c r="L859" i="5" s="1"/>
  <c r="P861" i="5"/>
  <c r="P860" i="5" s="1"/>
  <c r="P859" i="5" s="1"/>
  <c r="P858" i="5"/>
  <c r="P857" i="5" s="1"/>
  <c r="P856" i="5" s="1"/>
  <c r="L858" i="5"/>
  <c r="L857" i="5" s="1"/>
  <c r="L856" i="5" s="1"/>
  <c r="P855" i="5"/>
  <c r="P854" i="5" s="1"/>
  <c r="P853" i="5" s="1"/>
  <c r="L855" i="5"/>
  <c r="L854" i="5" s="1"/>
  <c r="L853" i="5" s="1"/>
  <c r="P851" i="5"/>
  <c r="P850" i="5" s="1"/>
  <c r="P849" i="5" s="1"/>
  <c r="L851" i="5"/>
  <c r="L850" i="5" s="1"/>
  <c r="L849" i="5" s="1"/>
  <c r="P848" i="5"/>
  <c r="P847" i="5" s="1"/>
  <c r="P846" i="5" s="1"/>
  <c r="L848" i="5"/>
  <c r="L847" i="5" s="1"/>
  <c r="L846" i="5" s="1"/>
  <c r="P844" i="5"/>
  <c r="P843" i="5" s="1"/>
  <c r="P842" i="5" s="1"/>
  <c r="P841" i="5" s="1"/>
  <c r="L844" i="5"/>
  <c r="L843" i="5"/>
  <c r="L842" i="5" s="1"/>
  <c r="L841" i="5" s="1"/>
  <c r="P840" i="5"/>
  <c r="L840" i="5"/>
  <c r="L839" i="5" s="1"/>
  <c r="L838" i="5" s="1"/>
  <c r="L837" i="5" s="1"/>
  <c r="P839" i="5"/>
  <c r="P838" i="5" s="1"/>
  <c r="P837" i="5" s="1"/>
  <c r="P836" i="5"/>
  <c r="P835" i="5" s="1"/>
  <c r="P834" i="5" s="1"/>
  <c r="L836" i="5"/>
  <c r="L835" i="5" s="1"/>
  <c r="L834" i="5" s="1"/>
  <c r="P833" i="5"/>
  <c r="P832" i="5" s="1"/>
  <c r="P831" i="5" s="1"/>
  <c r="L833" i="5"/>
  <c r="L832" i="5" s="1"/>
  <c r="L831" i="5" s="1"/>
  <c r="P829" i="5"/>
  <c r="P828" i="5" s="1"/>
  <c r="L829" i="5"/>
  <c r="L828" i="5" s="1"/>
  <c r="L827" i="5" s="1"/>
  <c r="P827" i="5"/>
  <c r="P826" i="5"/>
  <c r="P825" i="5" s="1"/>
  <c r="P824" i="5" s="1"/>
  <c r="L826" i="5"/>
  <c r="L825" i="5" s="1"/>
  <c r="L824" i="5" s="1"/>
  <c r="L823" i="5" s="1"/>
  <c r="P822" i="5"/>
  <c r="P821" i="5" s="1"/>
  <c r="P820" i="5" s="1"/>
  <c r="L822" i="5"/>
  <c r="L821" i="5" s="1"/>
  <c r="L820" i="5" s="1"/>
  <c r="P819" i="5"/>
  <c r="P818" i="5" s="1"/>
  <c r="P817" i="5" s="1"/>
  <c r="P816" i="5" s="1"/>
  <c r="L819" i="5"/>
  <c r="L818" i="5" s="1"/>
  <c r="L817" i="5" s="1"/>
  <c r="P810" i="5"/>
  <c r="P809" i="5" s="1"/>
  <c r="L810" i="5"/>
  <c r="L809" i="5"/>
  <c r="P808" i="5"/>
  <c r="P807" i="5" s="1"/>
  <c r="P806" i="5" s="1"/>
  <c r="P805" i="5" s="1"/>
  <c r="P804" i="5" s="1"/>
  <c r="L808" i="5"/>
  <c r="L807" i="5" s="1"/>
  <c r="L806" i="5" s="1"/>
  <c r="L805" i="5" s="1"/>
  <c r="L804" i="5" s="1"/>
  <c r="P802" i="5"/>
  <c r="P801" i="5" s="1"/>
  <c r="P800" i="5" s="1"/>
  <c r="P799" i="5" s="1"/>
  <c r="L802" i="5"/>
  <c r="L801" i="5"/>
  <c r="L800" i="5" s="1"/>
  <c r="L799" i="5" s="1"/>
  <c r="P798" i="5"/>
  <c r="P797" i="5" s="1"/>
  <c r="P796" i="5" s="1"/>
  <c r="P795" i="5" s="1"/>
  <c r="L798" i="5"/>
  <c r="L797" i="5" s="1"/>
  <c r="L796" i="5" s="1"/>
  <c r="L795" i="5" s="1"/>
  <c r="P794" i="5"/>
  <c r="P793" i="5" s="1"/>
  <c r="P792" i="5" s="1"/>
  <c r="P791" i="5" s="1"/>
  <c r="L794" i="5"/>
  <c r="L793" i="5"/>
  <c r="L792" i="5" s="1"/>
  <c r="L791" i="5" s="1"/>
  <c r="P789" i="5"/>
  <c r="P788" i="5" s="1"/>
  <c r="P787" i="5" s="1"/>
  <c r="P786" i="5" s="1"/>
  <c r="P785" i="5" s="1"/>
  <c r="L789" i="5"/>
  <c r="L788" i="5" s="1"/>
  <c r="L787" i="5" s="1"/>
  <c r="L786" i="5" s="1"/>
  <c r="L785" i="5" s="1"/>
  <c r="P784" i="5"/>
  <c r="P783" i="5" s="1"/>
  <c r="P782" i="5" s="1"/>
  <c r="P781" i="5" s="1"/>
  <c r="L784" i="5"/>
  <c r="L783" i="5"/>
  <c r="L782" i="5" s="1"/>
  <c r="L781" i="5" s="1"/>
  <c r="P780" i="5"/>
  <c r="P779" i="5" s="1"/>
  <c r="P778" i="5" s="1"/>
  <c r="P777" i="5" s="1"/>
  <c r="L780" i="5"/>
  <c r="L779" i="5" s="1"/>
  <c r="L778" i="5" s="1"/>
  <c r="L777" i="5" s="1"/>
  <c r="P776" i="5"/>
  <c r="P775" i="5" s="1"/>
  <c r="P774" i="5" s="1"/>
  <c r="L776" i="5"/>
  <c r="L775" i="5" s="1"/>
  <c r="L774" i="5" s="1"/>
  <c r="P773" i="5"/>
  <c r="L773" i="5"/>
  <c r="L772" i="5" s="1"/>
  <c r="L771" i="5" s="1"/>
  <c r="P772" i="5"/>
  <c r="P771" i="5" s="1"/>
  <c r="P769" i="5"/>
  <c r="L769" i="5"/>
  <c r="P768" i="5"/>
  <c r="L768" i="5"/>
  <c r="P767" i="5"/>
  <c r="P766" i="5" s="1"/>
  <c r="P765" i="5" s="1"/>
  <c r="L767" i="5"/>
  <c r="P764" i="5"/>
  <c r="P763" i="5" s="1"/>
  <c r="P762" i="5" s="1"/>
  <c r="L764" i="5"/>
  <c r="L763" i="5" s="1"/>
  <c r="L762" i="5" s="1"/>
  <c r="P761" i="5"/>
  <c r="L761" i="5"/>
  <c r="P760" i="5"/>
  <c r="L760" i="5"/>
  <c r="P759" i="5"/>
  <c r="P758" i="5" s="1"/>
  <c r="P757" i="5" s="1"/>
  <c r="P756" i="5" s="1"/>
  <c r="L759" i="5"/>
  <c r="P754" i="5"/>
  <c r="P753" i="5" s="1"/>
  <c r="P752" i="5" s="1"/>
  <c r="P751" i="5" s="1"/>
  <c r="L754" i="5"/>
  <c r="L753" i="5" s="1"/>
  <c r="L752" i="5" s="1"/>
  <c r="L751" i="5" s="1"/>
  <c r="P750" i="5"/>
  <c r="P749" i="5" s="1"/>
  <c r="P748" i="5" s="1"/>
  <c r="P747" i="5" s="1"/>
  <c r="L750" i="5"/>
  <c r="L749" i="5" s="1"/>
  <c r="L748" i="5" s="1"/>
  <c r="L747" i="5" s="1"/>
  <c r="P746" i="5"/>
  <c r="P745" i="5" s="1"/>
  <c r="P744" i="5" s="1"/>
  <c r="P743" i="5" s="1"/>
  <c r="L746" i="5"/>
  <c r="L745" i="5" s="1"/>
  <c r="L744" i="5" s="1"/>
  <c r="L743" i="5" s="1"/>
  <c r="P742" i="5"/>
  <c r="P741" i="5" s="1"/>
  <c r="P740" i="5" s="1"/>
  <c r="P739" i="5" s="1"/>
  <c r="L742" i="5"/>
  <c r="L741" i="5" s="1"/>
  <c r="L740" i="5" s="1"/>
  <c r="L739" i="5"/>
  <c r="P738" i="5"/>
  <c r="P737" i="5" s="1"/>
  <c r="P736" i="5" s="1"/>
  <c r="L738" i="5"/>
  <c r="L737" i="5" s="1"/>
  <c r="L736" i="5" s="1"/>
  <c r="P735" i="5"/>
  <c r="P734" i="5" s="1"/>
  <c r="P733" i="5" s="1"/>
  <c r="L735" i="5"/>
  <c r="L734" i="5" s="1"/>
  <c r="L733" i="5" s="1"/>
  <c r="P731" i="5"/>
  <c r="P730" i="5" s="1"/>
  <c r="P729" i="5" s="1"/>
  <c r="P728" i="5" s="1"/>
  <c r="L731" i="5"/>
  <c r="L730" i="5" s="1"/>
  <c r="L729" i="5" s="1"/>
  <c r="L728" i="5" s="1"/>
  <c r="P727" i="5"/>
  <c r="P726" i="5" s="1"/>
  <c r="P725" i="5" s="1"/>
  <c r="L727" i="5"/>
  <c r="L726" i="5" s="1"/>
  <c r="L725" i="5" s="1"/>
  <c r="P724" i="5"/>
  <c r="P723" i="5" s="1"/>
  <c r="P722" i="5" s="1"/>
  <c r="L724" i="5"/>
  <c r="L723" i="5" s="1"/>
  <c r="L722" i="5" s="1"/>
  <c r="P720" i="5"/>
  <c r="L720" i="5"/>
  <c r="P719" i="5"/>
  <c r="L719" i="5"/>
  <c r="P718" i="5"/>
  <c r="L718" i="5"/>
  <c r="L717" i="5" s="1"/>
  <c r="P715" i="5"/>
  <c r="P714" i="5" s="1"/>
  <c r="P713" i="5" s="1"/>
  <c r="L715" i="5"/>
  <c r="L714" i="5" s="1"/>
  <c r="L713" i="5" s="1"/>
  <c r="P712" i="5"/>
  <c r="P711" i="5" s="1"/>
  <c r="P710" i="5" s="1"/>
  <c r="L712" i="5"/>
  <c r="L711" i="5" s="1"/>
  <c r="L710" i="5" s="1"/>
  <c r="P709" i="5"/>
  <c r="L709" i="5"/>
  <c r="P708" i="5"/>
  <c r="L708" i="5"/>
  <c r="P707" i="5"/>
  <c r="L707" i="5"/>
  <c r="P706" i="5"/>
  <c r="P705" i="5" s="1"/>
  <c r="P699" i="5"/>
  <c r="P698" i="5" s="1"/>
  <c r="P697" i="5" s="1"/>
  <c r="P696" i="5" s="1"/>
  <c r="P695" i="5" s="1"/>
  <c r="L699" i="5"/>
  <c r="L698" i="5" s="1"/>
  <c r="L697" i="5" s="1"/>
  <c r="L696" i="5" s="1"/>
  <c r="L695" i="5" s="1"/>
  <c r="P694" i="5"/>
  <c r="P693" i="5" s="1"/>
  <c r="P692" i="5" s="1"/>
  <c r="P691" i="5" s="1"/>
  <c r="P690" i="5" s="1"/>
  <c r="L694" i="5"/>
  <c r="L693" i="5" s="1"/>
  <c r="L692" i="5" s="1"/>
  <c r="L691" i="5" s="1"/>
  <c r="L690" i="5" s="1"/>
  <c r="P688" i="5"/>
  <c r="P687" i="5" s="1"/>
  <c r="P686" i="5" s="1"/>
  <c r="P685" i="5" s="1"/>
  <c r="L688" i="5"/>
  <c r="L687" i="5" s="1"/>
  <c r="L686" i="5" s="1"/>
  <c r="L685" i="5" s="1"/>
  <c r="P684" i="5"/>
  <c r="P683" i="5" s="1"/>
  <c r="P682" i="5" s="1"/>
  <c r="P681" i="5" s="1"/>
  <c r="P680" i="5" s="1"/>
  <c r="P679" i="5" s="1"/>
  <c r="L684" i="5"/>
  <c r="L683" i="5"/>
  <c r="L682" i="5" s="1"/>
  <c r="L681" i="5" s="1"/>
  <c r="P675" i="5"/>
  <c r="P674" i="5" s="1"/>
  <c r="P673" i="5" s="1"/>
  <c r="L675" i="5"/>
  <c r="L674" i="5" s="1"/>
  <c r="L673" i="5" s="1"/>
  <c r="P672" i="5"/>
  <c r="P671" i="5" s="1"/>
  <c r="P670" i="5" s="1"/>
  <c r="L672" i="5"/>
  <c r="L671" i="5" s="1"/>
  <c r="L670" i="5" s="1"/>
  <c r="L669" i="5" s="1"/>
  <c r="L668" i="5" s="1"/>
  <c r="P667" i="5"/>
  <c r="L667" i="5"/>
  <c r="L666" i="5" s="1"/>
  <c r="L665" i="5" s="1"/>
  <c r="L664" i="5" s="1"/>
  <c r="L663" i="5" s="1"/>
  <c r="P666" i="5"/>
  <c r="P665" i="5" s="1"/>
  <c r="P664" i="5" s="1"/>
  <c r="P663" i="5" s="1"/>
  <c r="P662" i="5"/>
  <c r="P661" i="5" s="1"/>
  <c r="P660" i="5" s="1"/>
  <c r="P659" i="5" s="1"/>
  <c r="P658" i="5" s="1"/>
  <c r="L662" i="5"/>
  <c r="L661" i="5" s="1"/>
  <c r="L660" i="5" s="1"/>
  <c r="L659" i="5" s="1"/>
  <c r="L658" i="5" s="1"/>
  <c r="P657" i="5"/>
  <c r="L657" i="5"/>
  <c r="L656" i="5" s="1"/>
  <c r="L655" i="5" s="1"/>
  <c r="L654" i="5" s="1"/>
  <c r="L653" i="5" s="1"/>
  <c r="P656" i="5"/>
  <c r="P655" i="5" s="1"/>
  <c r="P654" i="5" s="1"/>
  <c r="P653" i="5" s="1"/>
  <c r="P650" i="5"/>
  <c r="P649" i="5" s="1"/>
  <c r="P648" i="5" s="1"/>
  <c r="P647" i="5" s="1"/>
  <c r="P646" i="5" s="1"/>
  <c r="P645" i="5" s="1"/>
  <c r="L650" i="5"/>
  <c r="L649" i="5" s="1"/>
  <c r="L648" i="5" s="1"/>
  <c r="L647" i="5" s="1"/>
  <c r="L646" i="5" s="1"/>
  <c r="L645" i="5" s="1"/>
  <c r="P644" i="5"/>
  <c r="P643" i="5" s="1"/>
  <c r="P642" i="5" s="1"/>
  <c r="P641" i="5" s="1"/>
  <c r="P640" i="5" s="1"/>
  <c r="L644" i="5"/>
  <c r="L643" i="5" s="1"/>
  <c r="L642" i="5" s="1"/>
  <c r="L641" i="5"/>
  <c r="L640" i="5" s="1"/>
  <c r="P639" i="5"/>
  <c r="L639" i="5"/>
  <c r="L638" i="5" s="1"/>
  <c r="L637" i="5" s="1"/>
  <c r="L636" i="5" s="1"/>
  <c r="L635" i="5" s="1"/>
  <c r="P638" i="5"/>
  <c r="P637" i="5" s="1"/>
  <c r="P636" i="5" s="1"/>
  <c r="P635" i="5" s="1"/>
  <c r="P634" i="5"/>
  <c r="P633" i="5" s="1"/>
  <c r="P632" i="5" s="1"/>
  <c r="P631" i="5" s="1"/>
  <c r="P630" i="5" s="1"/>
  <c r="L634" i="5"/>
  <c r="L633" i="5" s="1"/>
  <c r="L632" i="5" s="1"/>
  <c r="L631" i="5" s="1"/>
  <c r="L630" i="5" s="1"/>
  <c r="P628" i="5"/>
  <c r="P627" i="5" s="1"/>
  <c r="P626" i="5" s="1"/>
  <c r="P625" i="5" s="1"/>
  <c r="L628" i="5"/>
  <c r="L627" i="5" s="1"/>
  <c r="L626" i="5" s="1"/>
  <c r="L625" i="5" s="1"/>
  <c r="P624" i="5"/>
  <c r="L624" i="5"/>
  <c r="P623" i="5"/>
  <c r="P622" i="5" s="1"/>
  <c r="L623" i="5"/>
  <c r="P616" i="5"/>
  <c r="P615" i="5" s="1"/>
  <c r="P614" i="5" s="1"/>
  <c r="P613" i="5" s="1"/>
  <c r="L616" i="5"/>
  <c r="L615" i="5"/>
  <c r="L614" i="5" s="1"/>
  <c r="L613" i="5" s="1"/>
  <c r="P612" i="5"/>
  <c r="P611" i="5" s="1"/>
  <c r="P610" i="5" s="1"/>
  <c r="L612" i="5"/>
  <c r="L611" i="5" s="1"/>
  <c r="L610" i="5" s="1"/>
  <c r="P609" i="5"/>
  <c r="P608" i="5" s="1"/>
  <c r="P607" i="5" s="1"/>
  <c r="L609" i="5"/>
  <c r="L608" i="5" s="1"/>
  <c r="L607" i="5"/>
  <c r="P603" i="5"/>
  <c r="P602" i="5" s="1"/>
  <c r="P601" i="5" s="1"/>
  <c r="L603" i="5"/>
  <c r="L602" i="5" s="1"/>
  <c r="L601" i="5" s="1"/>
  <c r="P600" i="5"/>
  <c r="P599" i="5" s="1"/>
  <c r="P598" i="5" s="1"/>
  <c r="L600" i="5"/>
  <c r="L599" i="5" s="1"/>
  <c r="L598" i="5" s="1"/>
  <c r="P595" i="5"/>
  <c r="L595" i="5"/>
  <c r="L594" i="5" s="1"/>
  <c r="L593" i="5" s="1"/>
  <c r="P594" i="5"/>
  <c r="P593" i="5" s="1"/>
  <c r="P592" i="5"/>
  <c r="P591" i="5" s="1"/>
  <c r="P590" i="5" s="1"/>
  <c r="L592" i="5"/>
  <c r="L591" i="5" s="1"/>
  <c r="L590" i="5" s="1"/>
  <c r="P587" i="5"/>
  <c r="P586" i="5" s="1"/>
  <c r="P585" i="5" s="1"/>
  <c r="P584" i="5" s="1"/>
  <c r="L587" i="5"/>
  <c r="L586" i="5" s="1"/>
  <c r="L585" i="5" s="1"/>
  <c r="L584" i="5" s="1"/>
  <c r="P583" i="5"/>
  <c r="P582" i="5" s="1"/>
  <c r="P581" i="5" s="1"/>
  <c r="L583" i="5"/>
  <c r="L582" i="5" s="1"/>
  <c r="L581" i="5" s="1"/>
  <c r="P580" i="5"/>
  <c r="P579" i="5" s="1"/>
  <c r="P578" i="5" s="1"/>
  <c r="L580" i="5"/>
  <c r="L579" i="5" s="1"/>
  <c r="L578" i="5" s="1"/>
  <c r="P576" i="5"/>
  <c r="P575" i="5" s="1"/>
  <c r="P574" i="5" s="1"/>
  <c r="P573" i="5" s="1"/>
  <c r="L576" i="5"/>
  <c r="L575" i="5" s="1"/>
  <c r="L574" i="5" s="1"/>
  <c r="L573" i="5" s="1"/>
  <c r="P572" i="5"/>
  <c r="P571" i="5" s="1"/>
  <c r="P570" i="5" s="1"/>
  <c r="L572" i="5"/>
  <c r="L571" i="5" s="1"/>
  <c r="L570" i="5" s="1"/>
  <c r="P569" i="5"/>
  <c r="P568" i="5" s="1"/>
  <c r="P567" i="5" s="1"/>
  <c r="P566" i="5" s="1"/>
  <c r="L569" i="5"/>
  <c r="L568" i="5" s="1"/>
  <c r="L567" i="5" s="1"/>
  <c r="P563" i="5"/>
  <c r="P562" i="5" s="1"/>
  <c r="P561" i="5" s="1"/>
  <c r="P560" i="5" s="1"/>
  <c r="P559" i="5" s="1"/>
  <c r="L563" i="5"/>
  <c r="L562" i="5" s="1"/>
  <c r="L561" i="5" s="1"/>
  <c r="L560" i="5" s="1"/>
  <c r="L559" i="5" s="1"/>
  <c r="P558" i="5"/>
  <c r="P557" i="5" s="1"/>
  <c r="P556" i="5" s="1"/>
  <c r="L558" i="5"/>
  <c r="L557" i="5" s="1"/>
  <c r="L556" i="5" s="1"/>
  <c r="P555" i="5"/>
  <c r="L555" i="5"/>
  <c r="L554" i="5" s="1"/>
  <c r="L553" i="5" s="1"/>
  <c r="P554" i="5"/>
  <c r="P553" i="5" s="1"/>
  <c r="P551" i="5"/>
  <c r="P550" i="5" s="1"/>
  <c r="P549" i="5" s="1"/>
  <c r="L551" i="5"/>
  <c r="L550" i="5" s="1"/>
  <c r="L549" i="5" s="1"/>
  <c r="P548" i="5"/>
  <c r="P547" i="5" s="1"/>
  <c r="P546" i="5" s="1"/>
  <c r="L548" i="5"/>
  <c r="L547" i="5"/>
  <c r="L546" i="5" s="1"/>
  <c r="P544" i="5"/>
  <c r="P543" i="5" s="1"/>
  <c r="P542" i="5" s="1"/>
  <c r="L544" i="5"/>
  <c r="L543" i="5" s="1"/>
  <c r="L542" i="5" s="1"/>
  <c r="P541" i="5"/>
  <c r="P540" i="5" s="1"/>
  <c r="P539" i="5" s="1"/>
  <c r="L541" i="5"/>
  <c r="L540" i="5" s="1"/>
  <c r="L539" i="5" s="1"/>
  <c r="P538" i="5"/>
  <c r="L538" i="5"/>
  <c r="P537" i="5"/>
  <c r="L537" i="5"/>
  <c r="P536" i="5"/>
  <c r="P535" i="5" s="1"/>
  <c r="P534" i="5" s="1"/>
  <c r="L536" i="5"/>
  <c r="L535" i="5"/>
  <c r="L534" i="5" s="1"/>
  <c r="P532" i="5"/>
  <c r="P531" i="5" s="1"/>
  <c r="P530" i="5" s="1"/>
  <c r="L532" i="5"/>
  <c r="L531" i="5" s="1"/>
  <c r="L530" i="5" s="1"/>
  <c r="P529" i="5"/>
  <c r="P528" i="5" s="1"/>
  <c r="P527" i="5" s="1"/>
  <c r="L529" i="5"/>
  <c r="L528" i="5" s="1"/>
  <c r="L527" i="5" s="1"/>
  <c r="P526" i="5"/>
  <c r="P525" i="5" s="1"/>
  <c r="P524" i="5" s="1"/>
  <c r="L526" i="5"/>
  <c r="L525" i="5" s="1"/>
  <c r="L524" i="5" s="1"/>
  <c r="P522" i="5"/>
  <c r="P521" i="5" s="1"/>
  <c r="P520" i="5" s="1"/>
  <c r="L522" i="5"/>
  <c r="L521" i="5" s="1"/>
  <c r="L520" i="5" s="1"/>
  <c r="P519" i="5"/>
  <c r="P518" i="5" s="1"/>
  <c r="P517" i="5" s="1"/>
  <c r="L519" i="5"/>
  <c r="L518" i="5" s="1"/>
  <c r="L517" i="5" s="1"/>
  <c r="P515" i="5"/>
  <c r="P514" i="5" s="1"/>
  <c r="P513" i="5" s="1"/>
  <c r="L515" i="5"/>
  <c r="L514" i="5" s="1"/>
  <c r="L513" i="5" s="1"/>
  <c r="P512" i="5"/>
  <c r="P511" i="5" s="1"/>
  <c r="P510" i="5" s="1"/>
  <c r="L512" i="5"/>
  <c r="L511" i="5"/>
  <c r="L510" i="5" s="1"/>
  <c r="P508" i="5"/>
  <c r="P507" i="5" s="1"/>
  <c r="P506" i="5" s="1"/>
  <c r="L508" i="5"/>
  <c r="L507" i="5" s="1"/>
  <c r="L506" i="5" s="1"/>
  <c r="P505" i="5"/>
  <c r="L505" i="5"/>
  <c r="P504" i="5"/>
  <c r="L504" i="5"/>
  <c r="P501" i="5"/>
  <c r="L501" i="5"/>
  <c r="P500" i="5"/>
  <c r="L500" i="5"/>
  <c r="P497" i="5"/>
  <c r="P496" i="5" s="1"/>
  <c r="P495" i="5" s="1"/>
  <c r="L497" i="5"/>
  <c r="L496" i="5" s="1"/>
  <c r="L495" i="5" s="1"/>
  <c r="P494" i="5"/>
  <c r="L494" i="5"/>
  <c r="P493" i="5"/>
  <c r="L493" i="5"/>
  <c r="P492" i="5"/>
  <c r="L492" i="5"/>
  <c r="P486" i="5"/>
  <c r="P485" i="5" s="1"/>
  <c r="P484" i="5" s="1"/>
  <c r="P483" i="5" s="1"/>
  <c r="P482" i="5" s="1"/>
  <c r="L486" i="5"/>
  <c r="L485" i="5" s="1"/>
  <c r="L484" i="5" s="1"/>
  <c r="L483" i="5" s="1"/>
  <c r="L482" i="5" s="1"/>
  <c r="P480" i="5"/>
  <c r="P479" i="5" s="1"/>
  <c r="P478" i="5" s="1"/>
  <c r="L480" i="5"/>
  <c r="L479" i="5"/>
  <c r="L478" i="5" s="1"/>
  <c r="P477" i="5"/>
  <c r="P476" i="5" s="1"/>
  <c r="P475" i="5" s="1"/>
  <c r="L477" i="5"/>
  <c r="L476" i="5" s="1"/>
  <c r="L475" i="5" s="1"/>
  <c r="P471" i="5"/>
  <c r="P470" i="5" s="1"/>
  <c r="P469" i="5" s="1"/>
  <c r="L471" i="5"/>
  <c r="L470" i="5" s="1"/>
  <c r="L469" i="5" s="1"/>
  <c r="P468" i="5"/>
  <c r="P467" i="5" s="1"/>
  <c r="L468" i="5"/>
  <c r="L467" i="5" s="1"/>
  <c r="L466" i="5" s="1"/>
  <c r="P466" i="5"/>
  <c r="P463" i="5"/>
  <c r="P462" i="5" s="1"/>
  <c r="P461" i="5" s="1"/>
  <c r="L463" i="5"/>
  <c r="L462" i="5" s="1"/>
  <c r="L461" i="5" s="1"/>
  <c r="P460" i="5"/>
  <c r="P459" i="5" s="1"/>
  <c r="P458" i="5" s="1"/>
  <c r="L460" i="5"/>
  <c r="L459" i="5" s="1"/>
  <c r="L458" i="5" s="1"/>
  <c r="P455" i="5"/>
  <c r="P454" i="5" s="1"/>
  <c r="P453" i="5" s="1"/>
  <c r="P452" i="5" s="1"/>
  <c r="L455" i="5"/>
  <c r="L454" i="5" s="1"/>
  <c r="L453" i="5"/>
  <c r="L452" i="5" s="1"/>
  <c r="P451" i="5"/>
  <c r="P450" i="5" s="1"/>
  <c r="P449" i="5" s="1"/>
  <c r="L451" i="5"/>
  <c r="L450" i="5" s="1"/>
  <c r="L449" i="5" s="1"/>
  <c r="P448" i="5"/>
  <c r="P447" i="5" s="1"/>
  <c r="P446" i="5" s="1"/>
  <c r="L448" i="5"/>
  <c r="L447" i="5" s="1"/>
  <c r="L446" i="5" s="1"/>
  <c r="L445" i="5" s="1"/>
  <c r="P442" i="5"/>
  <c r="P441" i="5" s="1"/>
  <c r="P440" i="5" s="1"/>
  <c r="P439" i="5" s="1"/>
  <c r="L442" i="5"/>
  <c r="L441" i="5"/>
  <c r="L440" i="5" s="1"/>
  <c r="L439" i="5" s="1"/>
  <c r="P438" i="5"/>
  <c r="P437" i="5" s="1"/>
  <c r="P436" i="5" s="1"/>
  <c r="L438" i="5"/>
  <c r="L437" i="5" s="1"/>
  <c r="L436" i="5" s="1"/>
  <c r="P435" i="5"/>
  <c r="L435" i="5"/>
  <c r="L434" i="5" s="1"/>
  <c r="L433" i="5" s="1"/>
  <c r="P434" i="5"/>
  <c r="P433" i="5" s="1"/>
  <c r="P432" i="5"/>
  <c r="L432" i="5"/>
  <c r="P431" i="5"/>
  <c r="L431" i="5"/>
  <c r="P430" i="5"/>
  <c r="P429" i="5" s="1"/>
  <c r="P428" i="5" s="1"/>
  <c r="L430" i="5"/>
  <c r="P426" i="5"/>
  <c r="P425" i="5" s="1"/>
  <c r="P424" i="5" s="1"/>
  <c r="L426" i="5"/>
  <c r="L425" i="5" s="1"/>
  <c r="L424" i="5" s="1"/>
  <c r="P423" i="5"/>
  <c r="L423" i="5"/>
  <c r="L422" i="5" s="1"/>
  <c r="L421" i="5" s="1"/>
  <c r="P422" i="5"/>
  <c r="P421" i="5" s="1"/>
  <c r="P420" i="5"/>
  <c r="P419" i="5" s="1"/>
  <c r="P418" i="5" s="1"/>
  <c r="L420" i="5"/>
  <c r="L419" i="5" s="1"/>
  <c r="L418" i="5" s="1"/>
  <c r="P416" i="5"/>
  <c r="P415" i="5" s="1"/>
  <c r="P414" i="5" s="1"/>
  <c r="L416" i="5"/>
  <c r="L415" i="5" s="1"/>
  <c r="L414" i="5" s="1"/>
  <c r="P413" i="5"/>
  <c r="L413" i="5"/>
  <c r="P412" i="5"/>
  <c r="L412" i="5"/>
  <c r="L411" i="5"/>
  <c r="L410" i="5" s="1"/>
  <c r="P409" i="5"/>
  <c r="L409" i="5"/>
  <c r="P408" i="5"/>
  <c r="P407" i="5" s="1"/>
  <c r="P406" i="5" s="1"/>
  <c r="L408" i="5"/>
  <c r="P405" i="5"/>
  <c r="P404" i="5" s="1"/>
  <c r="P403" i="5" s="1"/>
  <c r="L405" i="5"/>
  <c r="L404" i="5" s="1"/>
  <c r="L403" i="5" s="1"/>
  <c r="P402" i="5"/>
  <c r="L402" i="5"/>
  <c r="P401" i="5"/>
  <c r="L401" i="5"/>
  <c r="P400" i="5"/>
  <c r="P399" i="5" s="1"/>
  <c r="P398" i="5" s="1"/>
  <c r="L400" i="5"/>
  <c r="P391" i="5"/>
  <c r="L391" i="5"/>
  <c r="P390" i="5"/>
  <c r="P389" i="5" s="1"/>
  <c r="P388" i="5" s="1"/>
  <c r="P387" i="5" s="1"/>
  <c r="P386" i="5" s="1"/>
  <c r="P385" i="5" s="1"/>
  <c r="L390" i="5"/>
  <c r="L389" i="5" s="1"/>
  <c r="L388" i="5" s="1"/>
  <c r="P384" i="5"/>
  <c r="P383" i="5" s="1"/>
  <c r="P382" i="5" s="1"/>
  <c r="P381" i="5" s="1"/>
  <c r="P380" i="5" s="1"/>
  <c r="L384" i="5"/>
  <c r="L383" i="5"/>
  <c r="L382" i="5" s="1"/>
  <c r="L381" i="5" s="1"/>
  <c r="L380" i="5" s="1"/>
  <c r="P379" i="5"/>
  <c r="P378" i="5" s="1"/>
  <c r="P377" i="5" s="1"/>
  <c r="P376" i="5" s="1"/>
  <c r="P375" i="5" s="1"/>
  <c r="L379" i="5"/>
  <c r="L378" i="5" s="1"/>
  <c r="L377" i="5" s="1"/>
  <c r="L376" i="5" s="1"/>
  <c r="L375" i="5" s="1"/>
  <c r="P373" i="5"/>
  <c r="L373" i="5"/>
  <c r="P372" i="5"/>
  <c r="L372" i="5"/>
  <c r="L371" i="5"/>
  <c r="L370" i="5" s="1"/>
  <c r="P369" i="5"/>
  <c r="L369" i="5"/>
  <c r="L368" i="5" s="1"/>
  <c r="L367" i="5" s="1"/>
  <c r="P368" i="5"/>
  <c r="P367" i="5" s="1"/>
  <c r="P366" i="5"/>
  <c r="L366" i="5"/>
  <c r="P365" i="5"/>
  <c r="L365" i="5"/>
  <c r="P364" i="5"/>
  <c r="L364" i="5"/>
  <c r="P357" i="5"/>
  <c r="P356" i="5" s="1"/>
  <c r="P355" i="5" s="1"/>
  <c r="P354" i="5" s="1"/>
  <c r="P353" i="5" s="1"/>
  <c r="P352" i="5" s="1"/>
  <c r="L357" i="5"/>
  <c r="L356" i="5" s="1"/>
  <c r="L355" i="5" s="1"/>
  <c r="L354" i="5" s="1"/>
  <c r="L353" i="5" s="1"/>
  <c r="L352" i="5" s="1"/>
  <c r="P351" i="5"/>
  <c r="L351" i="5"/>
  <c r="L350" i="5" s="1"/>
  <c r="L349" i="5" s="1"/>
  <c r="L348" i="5" s="1"/>
  <c r="L347" i="5" s="1"/>
  <c r="L346" i="5" s="1"/>
  <c r="P350" i="5"/>
  <c r="P349" i="5" s="1"/>
  <c r="P348" i="5" s="1"/>
  <c r="P347" i="5" s="1"/>
  <c r="P346" i="5" s="1"/>
  <c r="P345" i="5"/>
  <c r="L345" i="5"/>
  <c r="L344" i="5" s="1"/>
  <c r="L343" i="5" s="1"/>
  <c r="L342" i="5" s="1"/>
  <c r="L341" i="5" s="1"/>
  <c r="L340" i="5" s="1"/>
  <c r="P344" i="5"/>
  <c r="P343" i="5" s="1"/>
  <c r="P342" i="5" s="1"/>
  <c r="P341" i="5" s="1"/>
  <c r="P340" i="5" s="1"/>
  <c r="P339" i="5"/>
  <c r="L339" i="5"/>
  <c r="L338" i="5" s="1"/>
  <c r="L337" i="5" s="1"/>
  <c r="L336" i="5" s="1"/>
  <c r="P338" i="5"/>
  <c r="P337" i="5" s="1"/>
  <c r="P336" i="5"/>
  <c r="P335" i="5"/>
  <c r="L335" i="5"/>
  <c r="P334" i="5"/>
  <c r="P333" i="5" s="1"/>
  <c r="P332" i="5" s="1"/>
  <c r="P331" i="5" s="1"/>
  <c r="L334" i="5"/>
  <c r="P330" i="5"/>
  <c r="L330" i="5"/>
  <c r="P329" i="5"/>
  <c r="L329" i="5"/>
  <c r="P328" i="5"/>
  <c r="P327" i="5" s="1"/>
  <c r="P326" i="5" s="1"/>
  <c r="L328" i="5"/>
  <c r="P325" i="5"/>
  <c r="L325" i="5"/>
  <c r="L324" i="5" s="1"/>
  <c r="L323" i="5" s="1"/>
  <c r="P324" i="5"/>
  <c r="P323" i="5" s="1"/>
  <c r="P322" i="5"/>
  <c r="L322" i="5"/>
  <c r="P321" i="5"/>
  <c r="L321" i="5"/>
  <c r="P312" i="5"/>
  <c r="L312" i="5"/>
  <c r="P311" i="5"/>
  <c r="P310" i="5" s="1"/>
  <c r="P309" i="5" s="1"/>
  <c r="L311" i="5"/>
  <c r="L310" i="5" s="1"/>
  <c r="L309" i="5" s="1"/>
  <c r="P308" i="5"/>
  <c r="L308" i="5"/>
  <c r="P307" i="5"/>
  <c r="L307" i="5"/>
  <c r="L306" i="5" s="1"/>
  <c r="L305" i="5" s="1"/>
  <c r="P306" i="5"/>
  <c r="P305" i="5" s="1"/>
  <c r="P302" i="5"/>
  <c r="P301" i="5" s="1"/>
  <c r="P300" i="5" s="1"/>
  <c r="L302" i="5"/>
  <c r="L301" i="5" s="1"/>
  <c r="L300" i="5" s="1"/>
  <c r="P299" i="5"/>
  <c r="P298" i="5" s="1"/>
  <c r="P297" i="5" s="1"/>
  <c r="L299" i="5"/>
  <c r="L298" i="5" s="1"/>
  <c r="L297" i="5" s="1"/>
  <c r="P295" i="5"/>
  <c r="P294" i="5" s="1"/>
  <c r="P293" i="5" s="1"/>
  <c r="P292" i="5" s="1"/>
  <c r="L295" i="5"/>
  <c r="L294" i="5" s="1"/>
  <c r="L293" i="5" s="1"/>
  <c r="L292" i="5" s="1"/>
  <c r="P291" i="5"/>
  <c r="P290" i="5" s="1"/>
  <c r="P289" i="5" s="1"/>
  <c r="P288" i="5" s="1"/>
  <c r="L291" i="5"/>
  <c r="L290" i="5" s="1"/>
  <c r="L289" i="5" s="1"/>
  <c r="L288" i="5" s="1"/>
  <c r="P287" i="5"/>
  <c r="L287" i="5"/>
  <c r="L286" i="5" s="1"/>
  <c r="L285" i="5" s="1"/>
  <c r="L284" i="5" s="1"/>
  <c r="P286" i="5"/>
  <c r="P285" i="5" s="1"/>
  <c r="P284" i="5" s="1"/>
  <c r="P281" i="5"/>
  <c r="L281" i="5"/>
  <c r="L280" i="5" s="1"/>
  <c r="L279" i="5" s="1"/>
  <c r="L278" i="5" s="1"/>
  <c r="L277" i="5" s="1"/>
  <c r="P280" i="5"/>
  <c r="P279" i="5" s="1"/>
  <c r="P278" i="5"/>
  <c r="P277" i="5" s="1"/>
  <c r="P276" i="5"/>
  <c r="P275" i="5" s="1"/>
  <c r="L276" i="5"/>
  <c r="L275" i="5" s="1"/>
  <c r="L274" i="5" s="1"/>
  <c r="L273" i="5" s="1"/>
  <c r="L272" i="5" s="1"/>
  <c r="L271" i="5" s="1"/>
  <c r="P274" i="5"/>
  <c r="P273" i="5" s="1"/>
  <c r="P272" i="5" s="1"/>
  <c r="P267" i="5"/>
  <c r="L267" i="5"/>
  <c r="L266" i="5" s="1"/>
  <c r="P266" i="5"/>
  <c r="P265" i="5"/>
  <c r="P264" i="5" s="1"/>
  <c r="P263" i="5" s="1"/>
  <c r="P262" i="5" s="1"/>
  <c r="P258" i="5" s="1"/>
  <c r="P257" i="5" s="1"/>
  <c r="P256" i="5" s="1"/>
  <c r="L265" i="5"/>
  <c r="L264" i="5" s="1"/>
  <c r="L263" i="5" s="1"/>
  <c r="L262" i="5" s="1"/>
  <c r="P261" i="5"/>
  <c r="P260" i="5" s="1"/>
  <c r="P259" i="5" s="1"/>
  <c r="L261" i="5"/>
  <c r="L260" i="5" s="1"/>
  <c r="L259" i="5" s="1"/>
  <c r="P254" i="5"/>
  <c r="P253" i="5" s="1"/>
  <c r="P252" i="5" s="1"/>
  <c r="L254" i="5"/>
  <c r="L253" i="5" s="1"/>
  <c r="L252" i="5" s="1"/>
  <c r="P251" i="5"/>
  <c r="L251" i="5"/>
  <c r="P250" i="5"/>
  <c r="L250" i="5"/>
  <c r="P246" i="5"/>
  <c r="L246" i="5"/>
  <c r="P245" i="5"/>
  <c r="L245" i="5"/>
  <c r="P244" i="5"/>
  <c r="P243" i="5" s="1"/>
  <c r="P242" i="5"/>
  <c r="P241" i="5" s="1"/>
  <c r="P240" i="5" s="1"/>
  <c r="L242" i="5"/>
  <c r="L241" i="5" s="1"/>
  <c r="L240" i="5" s="1"/>
  <c r="P239" i="5"/>
  <c r="L239" i="5"/>
  <c r="P238" i="5"/>
  <c r="L238" i="5"/>
  <c r="P237" i="5"/>
  <c r="L237" i="5"/>
  <c r="P231" i="5"/>
  <c r="P230" i="5" s="1"/>
  <c r="P229" i="5" s="1"/>
  <c r="P228" i="5" s="1"/>
  <c r="P227" i="5" s="1"/>
  <c r="L231" i="5"/>
  <c r="L230" i="5" s="1"/>
  <c r="L229" i="5" s="1"/>
  <c r="L228" i="5" s="1"/>
  <c r="L227" i="5" s="1"/>
  <c r="P226" i="5"/>
  <c r="P225" i="5" s="1"/>
  <c r="P224" i="5" s="1"/>
  <c r="P223" i="5" s="1"/>
  <c r="P222" i="5" s="1"/>
  <c r="L226" i="5"/>
  <c r="L225" i="5"/>
  <c r="L224" i="5" s="1"/>
  <c r="L223" i="5" s="1"/>
  <c r="L222" i="5" s="1"/>
  <c r="P218" i="5"/>
  <c r="P217" i="5" s="1"/>
  <c r="L218" i="5"/>
  <c r="L217" i="5" s="1"/>
  <c r="L216" i="5" s="1"/>
  <c r="L215" i="5" s="1"/>
  <c r="P216" i="5"/>
  <c r="P215" i="5" s="1"/>
  <c r="P214" i="5"/>
  <c r="P213" i="5" s="1"/>
  <c r="P212" i="5" s="1"/>
  <c r="P211" i="5" s="1"/>
  <c r="L214" i="5"/>
  <c r="L213" i="5" s="1"/>
  <c r="L212" i="5" s="1"/>
  <c r="L211" i="5" s="1"/>
  <c r="P210" i="5"/>
  <c r="P209" i="5" s="1"/>
  <c r="L210" i="5"/>
  <c r="L209" i="5" s="1"/>
  <c r="L208" i="5" s="1"/>
  <c r="L207" i="5" s="1"/>
  <c r="P208" i="5"/>
  <c r="P207" i="5" s="1"/>
  <c r="P206" i="5"/>
  <c r="P205" i="5" s="1"/>
  <c r="P204" i="5" s="1"/>
  <c r="P203" i="5" s="1"/>
  <c r="L206" i="5"/>
  <c r="L205" i="5" s="1"/>
  <c r="L204" i="5" s="1"/>
  <c r="L203" i="5" s="1"/>
  <c r="P202" i="5"/>
  <c r="P201" i="5" s="1"/>
  <c r="P200" i="5" s="1"/>
  <c r="P199" i="5" s="1"/>
  <c r="L202" i="5"/>
  <c r="L201" i="5" s="1"/>
  <c r="L200" i="5" s="1"/>
  <c r="L199" i="5" s="1"/>
  <c r="P198" i="5"/>
  <c r="P197" i="5" s="1"/>
  <c r="P196" i="5" s="1"/>
  <c r="P195" i="5" s="1"/>
  <c r="L198" i="5"/>
  <c r="L197" i="5" s="1"/>
  <c r="L196" i="5" s="1"/>
  <c r="L195" i="5" s="1"/>
  <c r="P194" i="5"/>
  <c r="P193" i="5" s="1"/>
  <c r="L194" i="5"/>
  <c r="L193" i="5" s="1"/>
  <c r="L192" i="5" s="1"/>
  <c r="L191" i="5" s="1"/>
  <c r="P192" i="5"/>
  <c r="P191" i="5" s="1"/>
  <c r="P190" i="5"/>
  <c r="P189" i="5" s="1"/>
  <c r="P188" i="5" s="1"/>
  <c r="P187" i="5" s="1"/>
  <c r="L190" i="5"/>
  <c r="L189" i="5"/>
  <c r="L188" i="5" s="1"/>
  <c r="L187" i="5" s="1"/>
  <c r="P186" i="5"/>
  <c r="P185" i="5" s="1"/>
  <c r="L186" i="5"/>
  <c r="L185" i="5" s="1"/>
  <c r="P184" i="5"/>
  <c r="P183" i="5" s="1"/>
  <c r="L184" i="5"/>
  <c r="L183" i="5" s="1"/>
  <c r="P181" i="5"/>
  <c r="P180" i="5" s="1"/>
  <c r="P179" i="5" s="1"/>
  <c r="L181" i="5"/>
  <c r="L180" i="5" s="1"/>
  <c r="L179" i="5" s="1"/>
  <c r="P177" i="5"/>
  <c r="P176" i="5" s="1"/>
  <c r="P175" i="5" s="1"/>
  <c r="P174" i="5" s="1"/>
  <c r="L177" i="5"/>
  <c r="L176" i="5" s="1"/>
  <c r="L175" i="5" s="1"/>
  <c r="L174" i="5" s="1"/>
  <c r="P173" i="5"/>
  <c r="L173" i="5"/>
  <c r="P172" i="5"/>
  <c r="L172" i="5"/>
  <c r="P169" i="5"/>
  <c r="P168" i="5" s="1"/>
  <c r="P167" i="5" s="1"/>
  <c r="L169" i="5"/>
  <c r="L168" i="5"/>
  <c r="L167" i="5" s="1"/>
  <c r="P166" i="5"/>
  <c r="L166" i="5"/>
  <c r="P165" i="5"/>
  <c r="L165" i="5"/>
  <c r="L164" i="5" s="1"/>
  <c r="L163" i="5" s="1"/>
  <c r="P159" i="5"/>
  <c r="P158" i="5" s="1"/>
  <c r="P157" i="5" s="1"/>
  <c r="L159" i="5"/>
  <c r="L158" i="5" s="1"/>
  <c r="L157" i="5"/>
  <c r="P156" i="5"/>
  <c r="L156" i="5"/>
  <c r="P155" i="5"/>
  <c r="L155" i="5"/>
  <c r="P154" i="5"/>
  <c r="P153" i="5" s="1"/>
  <c r="P149" i="5"/>
  <c r="P148" i="5" s="1"/>
  <c r="P147" i="5" s="1"/>
  <c r="P146" i="5" s="1"/>
  <c r="P145" i="5" s="1"/>
  <c r="P144" i="5" s="1"/>
  <c r="L149" i="5"/>
  <c r="L148" i="5" s="1"/>
  <c r="L147" i="5" s="1"/>
  <c r="L146" i="5" s="1"/>
  <c r="L145" i="5" s="1"/>
  <c r="L144" i="5" s="1"/>
  <c r="P142" i="5"/>
  <c r="P141" i="5" s="1"/>
  <c r="P140" i="5" s="1"/>
  <c r="P139" i="5" s="1"/>
  <c r="P138" i="5" s="1"/>
  <c r="P137" i="5" s="1"/>
  <c r="L142" i="5"/>
  <c r="L141" i="5" s="1"/>
  <c r="L140" i="5" s="1"/>
  <c r="L139" i="5" s="1"/>
  <c r="L138" i="5" s="1"/>
  <c r="L137" i="5" s="1"/>
  <c r="P136" i="5"/>
  <c r="P135" i="5" s="1"/>
  <c r="P134" i="5" s="1"/>
  <c r="P133" i="5" s="1"/>
  <c r="P132" i="5" s="1"/>
  <c r="P131" i="5" s="1"/>
  <c r="P130" i="5" s="1"/>
  <c r="L136" i="5"/>
  <c r="L135" i="5" s="1"/>
  <c r="L134" i="5" s="1"/>
  <c r="L133" i="5" s="1"/>
  <c r="L132" i="5" s="1"/>
  <c r="L131" i="5" s="1"/>
  <c r="L130" i="5" s="1"/>
  <c r="P129" i="5"/>
  <c r="L129" i="5"/>
  <c r="L128" i="5" s="1"/>
  <c r="L127" i="5" s="1"/>
  <c r="P128" i="5"/>
  <c r="P127" i="5" s="1"/>
  <c r="P126" i="5"/>
  <c r="L126" i="5"/>
  <c r="P125" i="5"/>
  <c r="L125" i="5"/>
  <c r="P124" i="5"/>
  <c r="L124" i="5"/>
  <c r="P120" i="5"/>
  <c r="P119" i="5" s="1"/>
  <c r="P118" i="5" s="1"/>
  <c r="P117" i="5" s="1"/>
  <c r="L120" i="5"/>
  <c r="L119" i="5" s="1"/>
  <c r="L118" i="5" s="1"/>
  <c r="L117" i="5" s="1"/>
  <c r="P116" i="5"/>
  <c r="P115" i="5" s="1"/>
  <c r="L116" i="5"/>
  <c r="L115" i="5" s="1"/>
  <c r="L114" i="5" s="1"/>
  <c r="P114" i="5"/>
  <c r="P113" i="5"/>
  <c r="L113" i="5"/>
  <c r="P112" i="5"/>
  <c r="L112" i="5"/>
  <c r="L111" i="5" s="1"/>
  <c r="L110" i="5" s="1"/>
  <c r="L109" i="5" s="1"/>
  <c r="P108" i="5"/>
  <c r="P107" i="5" s="1"/>
  <c r="P106" i="5" s="1"/>
  <c r="P105" i="5" s="1"/>
  <c r="L108" i="5"/>
  <c r="L107" i="5" s="1"/>
  <c r="L106" i="5" s="1"/>
  <c r="L105" i="5" s="1"/>
  <c r="P104" i="5"/>
  <c r="L104" i="5"/>
  <c r="P103" i="5"/>
  <c r="L103" i="5"/>
  <c r="P102" i="5"/>
  <c r="P101" i="5" s="1"/>
  <c r="P100" i="5" s="1"/>
  <c r="P99" i="5" s="1"/>
  <c r="L102" i="5"/>
  <c r="L101" i="5"/>
  <c r="L100" i="5" s="1"/>
  <c r="L99" i="5" s="1"/>
  <c r="P98" i="5"/>
  <c r="P97" i="5" s="1"/>
  <c r="P96" i="5" s="1"/>
  <c r="L98" i="5"/>
  <c r="L97" i="5" s="1"/>
  <c r="L96" i="5" s="1"/>
  <c r="P95" i="5"/>
  <c r="P94" i="5" s="1"/>
  <c r="P93" i="5" s="1"/>
  <c r="L95" i="5"/>
  <c r="L94" i="5" s="1"/>
  <c r="L93" i="5" s="1"/>
  <c r="P92" i="5"/>
  <c r="L92" i="5"/>
  <c r="P91" i="5"/>
  <c r="L91" i="5"/>
  <c r="L90" i="5" s="1"/>
  <c r="L89" i="5" s="1"/>
  <c r="P85" i="5"/>
  <c r="P84" i="5" s="1"/>
  <c r="P83" i="5" s="1"/>
  <c r="P82" i="5" s="1"/>
  <c r="P81" i="5" s="1"/>
  <c r="L85" i="5"/>
  <c r="L84" i="5" s="1"/>
  <c r="L83" i="5" s="1"/>
  <c r="L82" i="5" s="1"/>
  <c r="L81" i="5" s="1"/>
  <c r="P80" i="5"/>
  <c r="L80" i="5"/>
  <c r="L79" i="5" s="1"/>
  <c r="L78" i="5" s="1"/>
  <c r="L77" i="5" s="1"/>
  <c r="L76" i="5" s="1"/>
  <c r="P79" i="5"/>
  <c r="P78" i="5" s="1"/>
  <c r="P77" i="5" s="1"/>
  <c r="P76" i="5" s="1"/>
  <c r="P70" i="5" s="1"/>
  <c r="P75" i="5"/>
  <c r="P74" i="5" s="1"/>
  <c r="P73" i="5" s="1"/>
  <c r="P72" i="5" s="1"/>
  <c r="P71" i="5" s="1"/>
  <c r="L75" i="5"/>
  <c r="L74" i="5" s="1"/>
  <c r="L73" i="5" s="1"/>
  <c r="L72" i="5" s="1"/>
  <c r="L71" i="5" s="1"/>
  <c r="P69" i="5"/>
  <c r="P68" i="5" s="1"/>
  <c r="L69" i="5"/>
  <c r="L68" i="5" s="1"/>
  <c r="P67" i="5"/>
  <c r="P66" i="5" s="1"/>
  <c r="P65" i="5" s="1"/>
  <c r="L67" i="5"/>
  <c r="L66" i="5" s="1"/>
  <c r="L65" i="5" s="1"/>
  <c r="P61" i="5"/>
  <c r="P60" i="5" s="1"/>
  <c r="P59" i="5" s="1"/>
  <c r="P58" i="5" s="1"/>
  <c r="P57" i="5" s="1"/>
  <c r="P56" i="5" s="1"/>
  <c r="L61" i="5"/>
  <c r="L60" i="5" s="1"/>
  <c r="L59" i="5" s="1"/>
  <c r="L58" i="5" s="1"/>
  <c r="L57" i="5" s="1"/>
  <c r="L56" i="5" s="1"/>
  <c r="P55" i="5"/>
  <c r="P54" i="5" s="1"/>
  <c r="P53" i="5" s="1"/>
  <c r="L55" i="5"/>
  <c r="L54" i="5" s="1"/>
  <c r="L53" i="5" s="1"/>
  <c r="P52" i="5"/>
  <c r="L52" i="5"/>
  <c r="P51" i="5"/>
  <c r="L51" i="5"/>
  <c r="P50" i="5"/>
  <c r="P49" i="5" s="1"/>
  <c r="P48" i="5" s="1"/>
  <c r="P47" i="5" s="1"/>
  <c r="P46" i="5" s="1"/>
  <c r="P45" i="5" s="1"/>
  <c r="L50" i="5"/>
  <c r="P44" i="5"/>
  <c r="P43" i="5" s="1"/>
  <c r="P42" i="5" s="1"/>
  <c r="P41" i="5" s="1"/>
  <c r="P40" i="5" s="1"/>
  <c r="L44" i="5"/>
  <c r="L43" i="5" s="1"/>
  <c r="L42" i="5" s="1"/>
  <c r="L41" i="5" s="1"/>
  <c r="L40" i="5" s="1"/>
  <c r="P39" i="5"/>
  <c r="P38" i="5" s="1"/>
  <c r="P37" i="5" s="1"/>
  <c r="P36" i="5" s="1"/>
  <c r="P35" i="5" s="1"/>
  <c r="L39" i="5"/>
  <c r="L38" i="5" s="1"/>
  <c r="L37" i="5" s="1"/>
  <c r="L36" i="5" s="1"/>
  <c r="L35" i="5" s="1"/>
  <c r="P34" i="5"/>
  <c r="L34" i="5"/>
  <c r="P33" i="5"/>
  <c r="P32" i="5" s="1"/>
  <c r="P31" i="5" s="1"/>
  <c r="P30" i="5" s="1"/>
  <c r="L33" i="5"/>
  <c r="L32" i="5" s="1"/>
  <c r="L31" i="5" s="1"/>
  <c r="L30" i="5" s="1"/>
  <c r="P27" i="5"/>
  <c r="L27" i="5"/>
  <c r="P26" i="5"/>
  <c r="P25" i="5" s="1"/>
  <c r="P24" i="5" s="1"/>
  <c r="P23" i="5" s="1"/>
  <c r="L26" i="5"/>
  <c r="L25" i="5" s="1"/>
  <c r="L24" i="5" s="1"/>
  <c r="L23" i="5" s="1"/>
  <c r="P22" i="5"/>
  <c r="L22" i="5"/>
  <c r="P21" i="5"/>
  <c r="L21" i="5"/>
  <c r="L863" i="5" l="1"/>
  <c r="L49" i="5"/>
  <c r="L48" i="5" s="1"/>
  <c r="L47" i="5" s="1"/>
  <c r="L46" i="5" s="1"/>
  <c r="L45" i="5" s="1"/>
  <c r="L123" i="5"/>
  <c r="L122" i="5" s="1"/>
  <c r="P236" i="5"/>
  <c r="P235" i="5" s="1"/>
  <c r="L407" i="5"/>
  <c r="L406" i="5" s="1"/>
  <c r="P411" i="5"/>
  <c r="P410" i="5" s="1"/>
  <c r="L499" i="5"/>
  <c r="L498" i="5" s="1"/>
  <c r="P545" i="5"/>
  <c r="L721" i="5"/>
  <c r="L1111" i="5"/>
  <c r="L1110" i="5" s="1"/>
  <c r="P1212" i="5"/>
  <c r="P1211" i="5" s="1"/>
  <c r="P1234" i="5"/>
  <c r="L1438" i="5"/>
  <c r="L1447" i="5"/>
  <c r="P123" i="5"/>
  <c r="P122" i="5" s="1"/>
  <c r="P164" i="5"/>
  <c r="P163" i="5" s="1"/>
  <c r="P249" i="5"/>
  <c r="P248" i="5" s="1"/>
  <c r="P255" i="5"/>
  <c r="L533" i="5"/>
  <c r="L766" i="5"/>
  <c r="L765" i="5" s="1"/>
  <c r="P790" i="5"/>
  <c r="P969" i="5"/>
  <c r="P968" i="5" s="1"/>
  <c r="L1318" i="5"/>
  <c r="L1317" i="5" s="1"/>
  <c r="L1316" i="5"/>
  <c r="L1315" i="5" s="1"/>
  <c r="L1314" i="5" s="1"/>
  <c r="L1347" i="5"/>
  <c r="P1700" i="5"/>
  <c r="P1699" i="5" s="1"/>
  <c r="P1698" i="5" s="1"/>
  <c r="L1887" i="5"/>
  <c r="L1886" i="5" s="1"/>
  <c r="L1892" i="5"/>
  <c r="L1891" i="5" s="1"/>
  <c r="L1890" i="5" s="1"/>
  <c r="L1877" i="5" s="1"/>
  <c r="L1876" i="5" s="1"/>
  <c r="L1994" i="5"/>
  <c r="L1993" i="5" s="1"/>
  <c r="L1992" i="5" s="1"/>
  <c r="P2148" i="5"/>
  <c r="P2147" i="5" s="1"/>
  <c r="P2146" i="5" s="1"/>
  <c r="P2145" i="5" s="1"/>
  <c r="P2144" i="5" s="1"/>
  <c r="L2188" i="5"/>
  <c r="L2187" i="5" s="1"/>
  <c r="P1602" i="5"/>
  <c r="L70" i="5"/>
  <c r="P152" i="5"/>
  <c r="P151" i="5" s="1"/>
  <c r="P150" i="5" s="1"/>
  <c r="L523" i="5"/>
  <c r="L2057" i="5"/>
  <c r="L249" i="5"/>
  <c r="L248" i="5" s="1"/>
  <c r="L247" i="5" s="1"/>
  <c r="P499" i="5"/>
  <c r="P498" i="5" s="1"/>
  <c r="P503" i="5"/>
  <c r="P502" i="5" s="1"/>
  <c r="L577" i="5"/>
  <c r="L565" i="5" s="1"/>
  <c r="L622" i="5"/>
  <c r="P770" i="5"/>
  <c r="P755" i="5" s="1"/>
  <c r="L816" i="5"/>
  <c r="L1104" i="5"/>
  <c r="L1103" i="5" s="1"/>
  <c r="L1102" i="5" s="1"/>
  <c r="L1101" i="5" s="1"/>
  <c r="L1100" i="5" s="1"/>
  <c r="P1147" i="5"/>
  <c r="L1249" i="5"/>
  <c r="L1408" i="5"/>
  <c r="L1407" i="5" s="1"/>
  <c r="L1406" i="5" s="1"/>
  <c r="L1604" i="5"/>
  <c r="L1603" i="5" s="1"/>
  <c r="L1602" i="5" s="1"/>
  <c r="L1601" i="5" s="1"/>
  <c r="L1600" i="5" s="1"/>
  <c r="L1756" i="5"/>
  <c r="L1902" i="5"/>
  <c r="L1901" i="5" s="1"/>
  <c r="L1900" i="5" s="1"/>
  <c r="L1899" i="5" s="1"/>
  <c r="L1981" i="5"/>
  <c r="L1989" i="5"/>
  <c r="L1988" i="5" s="1"/>
  <c r="P2059" i="5"/>
  <c r="P2058" i="5" s="1"/>
  <c r="P2066" i="5"/>
  <c r="P2065" i="5" s="1"/>
  <c r="L2115" i="5"/>
  <c r="P2159" i="5"/>
  <c r="P2158" i="5" s="1"/>
  <c r="P2157" i="5" s="1"/>
  <c r="L2177" i="5"/>
  <c r="P271" i="5"/>
  <c r="L304" i="5"/>
  <c r="L303" i="5" s="1"/>
  <c r="P474" i="5"/>
  <c r="P473" i="5" s="1"/>
  <c r="P472" i="5" s="1"/>
  <c r="L606" i="5"/>
  <c r="L605" i="5" s="1"/>
  <c r="L604" i="5" s="1"/>
  <c r="P823" i="5"/>
  <c r="L1210" i="5"/>
  <c r="P1497" i="5"/>
  <c r="P1496" i="5" s="1"/>
  <c r="L1878" i="5"/>
  <c r="L1209" i="5"/>
  <c r="L1208" i="5" s="1"/>
  <c r="L29" i="5"/>
  <c r="L320" i="5"/>
  <c r="L319" i="5"/>
  <c r="L318" i="5" s="1"/>
  <c r="L689" i="5"/>
  <c r="P905" i="5"/>
  <c r="P1030" i="5"/>
  <c r="P1029" i="5" s="1"/>
  <c r="P1028" i="5" s="1"/>
  <c r="P1461" i="5"/>
  <c r="L171" i="5"/>
  <c r="L170" i="5" s="1"/>
  <c r="L162" i="5" s="1"/>
  <c r="P221" i="5"/>
  <c r="L333" i="5"/>
  <c r="L332" i="5" s="1"/>
  <c r="L331" i="5" s="1"/>
  <c r="P371" i="5"/>
  <c r="P370" i="5" s="1"/>
  <c r="P397" i="5"/>
  <c r="P396" i="5" s="1"/>
  <c r="P395" i="5" s="1"/>
  <c r="P427" i="5"/>
  <c r="P457" i="5"/>
  <c r="P456" i="5" s="1"/>
  <c r="L465" i="5"/>
  <c r="L464" i="5" s="1"/>
  <c r="L491" i="5"/>
  <c r="L490" i="5" s="1"/>
  <c r="L489" i="5" s="1"/>
  <c r="L566" i="5"/>
  <c r="P621" i="5"/>
  <c r="P620" i="5" s="1"/>
  <c r="P619" i="5" s="1"/>
  <c r="P618" i="5" s="1"/>
  <c r="P617" i="5" s="1"/>
  <c r="P669" i="5"/>
  <c r="P668" i="5" s="1"/>
  <c r="P652" i="5" s="1"/>
  <c r="P651" i="5" s="1"/>
  <c r="L680" i="5"/>
  <c r="L679" i="5" s="1"/>
  <c r="L770" i="5"/>
  <c r="L790" i="5"/>
  <c r="L845" i="5"/>
  <c r="P870" i="5"/>
  <c r="P919" i="5"/>
  <c r="P918" i="5" s="1"/>
  <c r="P917" i="5" s="1"/>
  <c r="P1186" i="5"/>
  <c r="L1268" i="5"/>
  <c r="L1437" i="5"/>
  <c r="L1436" i="5" s="1"/>
  <c r="L1435" i="5" s="1"/>
  <c r="L88" i="5"/>
  <c r="L830" i="5"/>
  <c r="P977" i="5"/>
  <c r="P976" i="5" s="1"/>
  <c r="P304" i="5"/>
  <c r="P303" i="5" s="1"/>
  <c r="L509" i="5"/>
  <c r="P523" i="5"/>
  <c r="P830" i="5"/>
  <c r="L20" i="5"/>
  <c r="L19" i="5" s="1"/>
  <c r="L18" i="5" s="1"/>
  <c r="L17" i="5" s="1"/>
  <c r="L16" i="5" s="1"/>
  <c r="L15" i="5" s="1"/>
  <c r="L154" i="5"/>
  <c r="L153" i="5" s="1"/>
  <c r="L152" i="5" s="1"/>
  <c r="L151" i="5" s="1"/>
  <c r="L150" i="5" s="1"/>
  <c r="P234" i="5"/>
  <c r="P233" i="5" s="1"/>
  <c r="P232" i="5" s="1"/>
  <c r="L327" i="5"/>
  <c r="L326" i="5" s="1"/>
  <c r="L363" i="5"/>
  <c r="L362" i="5" s="1"/>
  <c r="L361" i="5" s="1"/>
  <c r="L360" i="5" s="1"/>
  <c r="L359" i="5" s="1"/>
  <c r="P374" i="5"/>
  <c r="L399" i="5"/>
  <c r="L398" i="5" s="1"/>
  <c r="L397" i="5" s="1"/>
  <c r="L429" i="5"/>
  <c r="L428" i="5" s="1"/>
  <c r="L427" i="5" s="1"/>
  <c r="L457" i="5"/>
  <c r="L456" i="5" s="1"/>
  <c r="P509" i="5"/>
  <c r="L545" i="5"/>
  <c r="P717" i="5"/>
  <c r="P716" i="5"/>
  <c r="L803" i="5"/>
  <c r="L952" i="5"/>
  <c r="L951" i="5" s="1"/>
  <c r="L950" i="5" s="1"/>
  <c r="L949" i="5" s="1"/>
  <c r="L948" i="5" s="1"/>
  <c r="P964" i="5"/>
  <c r="P963" i="5" s="1"/>
  <c r="P1002" i="5"/>
  <c r="L1234" i="5"/>
  <c r="P1329" i="5"/>
  <c r="P1328" i="5" s="1"/>
  <c r="P1327" i="5" s="1"/>
  <c r="L1507" i="5"/>
  <c r="L1506" i="5" s="1"/>
  <c r="L1498" i="5" s="1"/>
  <c r="L1497" i="5" s="1"/>
  <c r="L1496" i="5" s="1"/>
  <c r="P1841" i="5"/>
  <c r="K2225" i="5"/>
  <c r="K2224" i="5"/>
  <c r="K2220" i="5" s="1"/>
  <c r="K2221" i="5" s="1"/>
  <c r="K2222" i="5" s="1"/>
  <c r="P20" i="5"/>
  <c r="P19" i="5" s="1"/>
  <c r="P18" i="5" s="1"/>
  <c r="P17" i="5" s="1"/>
  <c r="P16" i="5" s="1"/>
  <c r="P15" i="5" s="1"/>
  <c r="P90" i="5"/>
  <c r="P89" i="5" s="1"/>
  <c r="P88" i="5" s="1"/>
  <c r="P111" i="5"/>
  <c r="P110" i="5" s="1"/>
  <c r="P109" i="5" s="1"/>
  <c r="P171" i="5"/>
  <c r="P170" i="5" s="1"/>
  <c r="P162" i="5" s="1"/>
  <c r="L236" i="5"/>
  <c r="L235" i="5" s="1"/>
  <c r="L244" i="5"/>
  <c r="L243" i="5" s="1"/>
  <c r="L258" i="5"/>
  <c r="L257" i="5" s="1"/>
  <c r="L256" i="5" s="1"/>
  <c r="L255" i="5" s="1"/>
  <c r="P319" i="5"/>
  <c r="P363" i="5"/>
  <c r="P362" i="5" s="1"/>
  <c r="P361" i="5" s="1"/>
  <c r="P360" i="5" s="1"/>
  <c r="P359" i="5" s="1"/>
  <c r="L474" i="5"/>
  <c r="L473" i="5" s="1"/>
  <c r="L472" i="5" s="1"/>
  <c r="P491" i="5"/>
  <c r="P490" i="5" s="1"/>
  <c r="L503" i="5"/>
  <c r="L502" i="5" s="1"/>
  <c r="P516" i="5"/>
  <c r="L552" i="5"/>
  <c r="L589" i="5"/>
  <c r="L588" i="5" s="1"/>
  <c r="L621" i="5"/>
  <c r="L620" i="5" s="1"/>
  <c r="L619" i="5" s="1"/>
  <c r="L618" i="5" s="1"/>
  <c r="L706" i="5"/>
  <c r="L705" i="5" s="1"/>
  <c r="L716" i="5"/>
  <c r="L704" i="5" s="1"/>
  <c r="L758" i="5"/>
  <c r="L757" i="5" s="1"/>
  <c r="P845" i="5"/>
  <c r="L877" i="5"/>
  <c r="P884" i="5"/>
  <c r="P952" i="5"/>
  <c r="P951" i="5" s="1"/>
  <c r="L1002" i="5"/>
  <c r="P1104" i="5"/>
  <c r="P1103" i="5" s="1"/>
  <c r="P1102" i="5" s="1"/>
  <c r="P1101" i="5" s="1"/>
  <c r="P1100" i="5" s="1"/>
  <c r="L1136" i="5"/>
  <c r="L1134" i="5" s="1"/>
  <c r="L1133" i="5" s="1"/>
  <c r="P1223" i="5"/>
  <c r="P1222" i="5" s="1"/>
  <c r="P1221" i="5" s="1"/>
  <c r="P1397" i="5"/>
  <c r="P1396" i="5" s="1"/>
  <c r="L1742" i="5"/>
  <c r="L1949" i="5"/>
  <c r="P2188" i="5"/>
  <c r="P2187" i="5" s="1"/>
  <c r="P2186" i="5" s="1"/>
  <c r="P2176" i="5" s="1"/>
  <c r="P2175" i="5" s="1"/>
  <c r="P2174" i="5" s="1"/>
  <c r="P29" i="5"/>
  <c r="L121" i="5"/>
  <c r="L182" i="5"/>
  <c r="L178" i="5" s="1"/>
  <c r="P182" i="5"/>
  <c r="P178" i="5" s="1"/>
  <c r="P247" i="5"/>
  <c r="P296" i="5"/>
  <c r="P283" i="5" s="1"/>
  <c r="P282" i="5" s="1"/>
  <c r="P270" i="5" s="1"/>
  <c r="P269" i="5" s="1"/>
  <c r="P268" i="5" s="1"/>
  <c r="L387" i="5"/>
  <c r="L386" i="5" s="1"/>
  <c r="L385" i="5" s="1"/>
  <c r="L417" i="5"/>
  <c r="L597" i="5"/>
  <c r="L596" i="5" s="1"/>
  <c r="P606" i="5"/>
  <c r="P605" i="5" s="1"/>
  <c r="P604" i="5" s="1"/>
  <c r="P689" i="5"/>
  <c r="P721" i="5"/>
  <c r="P732" i="5"/>
  <c r="P877" i="5"/>
  <c r="P1019" i="5"/>
  <c r="P1018" i="5" s="1"/>
  <c r="P1009" i="5" s="1"/>
  <c r="L1173" i="5"/>
  <c r="P1210" i="5"/>
  <c r="P1209" i="5" s="1"/>
  <c r="P1208" i="5" s="1"/>
  <c r="P1249" i="5"/>
  <c r="P1356" i="5"/>
  <c r="P1346" i="5" s="1"/>
  <c r="P1345" i="5" s="1"/>
  <c r="P1344" i="5" s="1"/>
  <c r="P1438" i="5"/>
  <c r="P1902" i="5"/>
  <c r="P1901" i="5" s="1"/>
  <c r="P1900" i="5" s="1"/>
  <c r="P1899" i="5" s="1"/>
  <c r="P2015" i="5"/>
  <c r="P2014" i="5" s="1"/>
  <c r="P2013" i="5" s="1"/>
  <c r="K2226" i="5"/>
  <c r="L1356" i="5"/>
  <c r="L1346" i="5" s="1"/>
  <c r="L1345" i="5" s="1"/>
  <c r="L1344" i="5" s="1"/>
  <c r="L1397" i="5"/>
  <c r="L1396" i="5" s="1"/>
  <c r="L1395" i="5" s="1"/>
  <c r="L1394" i="5" s="1"/>
  <c r="L1393" i="5" s="1"/>
  <c r="L1368" i="5" s="1"/>
  <c r="L1367" i="5" s="1"/>
  <c r="L1366" i="5" s="1"/>
  <c r="L1530" i="5"/>
  <c r="L1529" i="5" s="1"/>
  <c r="L1528" i="5" s="1"/>
  <c r="L1527" i="5" s="1"/>
  <c r="L1789" i="5"/>
  <c r="L1788" i="5" s="1"/>
  <c r="L1787" i="5" s="1"/>
  <c r="P1880" i="5"/>
  <c r="P1879" i="5" s="1"/>
  <c r="P1892" i="5"/>
  <c r="P1891" i="5" s="1"/>
  <c r="P1890" i="5" s="1"/>
  <c r="L1927" i="5"/>
  <c r="P1994" i="5"/>
  <c r="P1993" i="5" s="1"/>
  <c r="P1992" i="5" s="1"/>
  <c r="L2071" i="5"/>
  <c r="L2070" i="5" s="1"/>
  <c r="L2069" i="5" s="1"/>
  <c r="L2056" i="5" s="1"/>
  <c r="L2055" i="5" s="1"/>
  <c r="L1700" i="5"/>
  <c r="L1699" i="5" s="1"/>
  <c r="L1698" i="5" s="1"/>
  <c r="L1697" i="5" s="1"/>
  <c r="L1696" i="5" s="1"/>
  <c r="P1711" i="5"/>
  <c r="P1710" i="5" s="1"/>
  <c r="P1709" i="5" s="1"/>
  <c r="P1697" i="5" s="1"/>
  <c r="P1696" i="5" s="1"/>
  <c r="L1800" i="5"/>
  <c r="L1799" i="5" s="1"/>
  <c r="L1798" i="5" s="1"/>
  <c r="L1831" i="5"/>
  <c r="L1821" i="5" s="1"/>
  <c r="L1820" i="5" s="1"/>
  <c r="L1819" i="5" s="1"/>
  <c r="P1927" i="5"/>
  <c r="P1917" i="5" s="1"/>
  <c r="P1916" i="5" s="1"/>
  <c r="P1915" i="5" s="1"/>
  <c r="L1982" i="5"/>
  <c r="L2032" i="5"/>
  <c r="L2148" i="5"/>
  <c r="L2147" i="5" s="1"/>
  <c r="L2146" i="5" s="1"/>
  <c r="L2145" i="5" s="1"/>
  <c r="L2144" i="5" s="1"/>
  <c r="L2114" i="5" s="1"/>
  <c r="L2113" i="5" s="1"/>
  <c r="L64" i="5"/>
  <c r="L63" i="5" s="1"/>
  <c r="L62" i="5" s="1"/>
  <c r="L87" i="5"/>
  <c r="L86" i="5" s="1"/>
  <c r="L28" i="5" s="1"/>
  <c r="L221" i="5"/>
  <c r="P64" i="5"/>
  <c r="P63" i="5" s="1"/>
  <c r="P62" i="5" s="1"/>
  <c r="P318" i="5"/>
  <c r="P317" i="5" s="1"/>
  <c r="P316" i="5" s="1"/>
  <c r="P315" i="5" s="1"/>
  <c r="P417" i="5"/>
  <c r="P220" i="5"/>
  <c r="P219" i="5" s="1"/>
  <c r="L629" i="5"/>
  <c r="L374" i="5"/>
  <c r="P1062" i="5"/>
  <c r="L516" i="5"/>
  <c r="P577" i="5"/>
  <c r="P565" i="5" s="1"/>
  <c r="P564" i="5" s="1"/>
  <c r="P589" i="5"/>
  <c r="P588" i="5" s="1"/>
  <c r="P597" i="5"/>
  <c r="P596" i="5" s="1"/>
  <c r="P629" i="5"/>
  <c r="P678" i="5"/>
  <c r="P677" i="5" s="1"/>
  <c r="L732" i="5"/>
  <c r="P852" i="5"/>
  <c r="L1186" i="5"/>
  <c r="L1185" i="5"/>
  <c r="L1184" i="5" s="1"/>
  <c r="P121" i="5"/>
  <c r="P445" i="5"/>
  <c r="P444" i="5" s="1"/>
  <c r="P533" i="5"/>
  <c r="L652" i="5"/>
  <c r="L651" i="5" s="1"/>
  <c r="P987" i="5"/>
  <c r="P1079" i="5"/>
  <c r="P1078" i="5" s="1"/>
  <c r="P1136" i="5"/>
  <c r="P1134" i="5" s="1"/>
  <c r="P1133" i="5" s="1"/>
  <c r="P1156" i="5"/>
  <c r="P1146" i="5" s="1"/>
  <c r="P1145" i="5" s="1"/>
  <c r="P1173" i="5"/>
  <c r="P320" i="5"/>
  <c r="L296" i="5"/>
  <c r="L283" i="5" s="1"/>
  <c r="L282" i="5" s="1"/>
  <c r="L270" i="5" s="1"/>
  <c r="L269" i="5" s="1"/>
  <c r="L268" i="5" s="1"/>
  <c r="L444" i="5"/>
  <c r="P465" i="5"/>
  <c r="P464" i="5" s="1"/>
  <c r="P552" i="5"/>
  <c r="P704" i="5"/>
  <c r="P803" i="5"/>
  <c r="P898" i="5"/>
  <c r="L932" i="5"/>
  <c r="L919" i="5" s="1"/>
  <c r="L918" i="5" s="1"/>
  <c r="L917" i="5" s="1"/>
  <c r="L1062" i="5"/>
  <c r="L1156" i="5"/>
  <c r="P1286" i="5"/>
  <c r="P1285" i="5" s="1"/>
  <c r="L852" i="5"/>
  <c r="L898" i="5"/>
  <c r="L969" i="5"/>
  <c r="L968" i="5" s="1"/>
  <c r="L977" i="5"/>
  <c r="L976" i="5" s="1"/>
  <c r="L1079" i="5"/>
  <c r="L1078" i="5" s="1"/>
  <c r="L1147" i="5"/>
  <c r="P1316" i="5"/>
  <c r="P1422" i="5"/>
  <c r="P1421" i="5" s="1"/>
  <c r="P1420" i="5" s="1"/>
  <c r="P1419" i="5" s="1"/>
  <c r="P1530" i="5"/>
  <c r="P1529" i="5" s="1"/>
  <c r="P1528" i="5" s="1"/>
  <c r="P1527" i="5" s="1"/>
  <c r="P950" i="5"/>
  <c r="P949" i="5" s="1"/>
  <c r="P948" i="5" s="1"/>
  <c r="L987" i="5"/>
  <c r="L1011" i="5"/>
  <c r="L1010" i="5" s="1"/>
  <c r="L1019" i="5"/>
  <c r="L1018" i="5" s="1"/>
  <c r="L1030" i="5"/>
  <c r="L1029" i="5" s="1"/>
  <c r="L1028" i="5" s="1"/>
  <c r="P1545" i="5"/>
  <c r="P1544" i="5" s="1"/>
  <c r="P1543" i="5" s="1"/>
  <c r="P1601" i="5"/>
  <c r="P1600" i="5" s="1"/>
  <c r="P1564" i="5" s="1"/>
  <c r="P1563" i="5" s="1"/>
  <c r="L1461" i="5"/>
  <c r="P1474" i="5"/>
  <c r="L1565" i="5"/>
  <c r="P1578" i="5"/>
  <c r="L1628" i="5"/>
  <c r="L1627" i="5" s="1"/>
  <c r="L1626" i="5" s="1"/>
  <c r="L1733" i="5"/>
  <c r="L1474" i="5"/>
  <c r="L1473" i="5"/>
  <c r="L1472" i="5" s="1"/>
  <c r="L1578" i="5"/>
  <c r="L1577" i="5"/>
  <c r="L1576" i="5" s="1"/>
  <c r="L1644" i="5"/>
  <c r="L1643" i="5" s="1"/>
  <c r="L1642" i="5" s="1"/>
  <c r="L1662" i="5"/>
  <c r="L1286" i="5"/>
  <c r="L1285" i="5" s="1"/>
  <c r="P1395" i="5"/>
  <c r="P1394" i="5" s="1"/>
  <c r="P1393" i="5" s="1"/>
  <c r="P1368" i="5" s="1"/>
  <c r="P1367" i="5" s="1"/>
  <c r="P1447" i="5"/>
  <c r="L1546" i="5"/>
  <c r="L1545" i="5" s="1"/>
  <c r="L1544" i="5" s="1"/>
  <c r="L1543" i="5" s="1"/>
  <c r="P1628" i="5"/>
  <c r="P1627" i="5" s="1"/>
  <c r="P1626" i="5" s="1"/>
  <c r="P1644" i="5"/>
  <c r="P1643" i="5" s="1"/>
  <c r="P1642" i="5" s="1"/>
  <c r="P1742" i="5"/>
  <c r="P1732" i="5" s="1"/>
  <c r="P1731" i="5" s="1"/>
  <c r="P1730" i="5" s="1"/>
  <c r="P1756" i="5"/>
  <c r="P1822" i="5"/>
  <c r="P1821" i="5" s="1"/>
  <c r="P1820" i="5" s="1"/>
  <c r="P1819" i="5" s="1"/>
  <c r="P1662" i="5"/>
  <c r="L1841" i="5"/>
  <c r="P1982" i="5"/>
  <c r="P1981" i="5"/>
  <c r="P1980" i="5" s="1"/>
  <c r="P1979" i="5" s="1"/>
  <c r="P1978" i="5" s="1"/>
  <c r="P1948" i="5" s="1"/>
  <c r="P1947" i="5" s="1"/>
  <c r="L2016" i="5"/>
  <c r="L2015" i="5" s="1"/>
  <c r="L2014" i="5" s="1"/>
  <c r="L2013" i="5" s="1"/>
  <c r="P1787" i="5"/>
  <c r="P1786" i="5" s="1"/>
  <c r="P1785" i="5" s="1"/>
  <c r="P1878" i="5"/>
  <c r="P1877" i="5" s="1"/>
  <c r="P1876" i="5" s="1"/>
  <c r="P1840" i="5" s="1"/>
  <c r="P1839" i="5" s="1"/>
  <c r="L1918" i="5"/>
  <c r="L1980" i="5"/>
  <c r="L1979" i="5" s="1"/>
  <c r="L1978" i="5" s="1"/>
  <c r="L1948" i="5" s="1"/>
  <c r="L1947" i="5" s="1"/>
  <c r="L2092" i="5"/>
  <c r="L2091" i="5" s="1"/>
  <c r="L2090" i="5"/>
  <c r="L2089" i="5" s="1"/>
  <c r="L2088" i="5" s="1"/>
  <c r="L2087" i="5" s="1"/>
  <c r="L2086" i="5" s="1"/>
  <c r="P2177" i="5"/>
  <c r="L2186" i="5"/>
  <c r="L2176" i="5" s="1"/>
  <c r="L2175" i="5" s="1"/>
  <c r="L2174" i="5" s="1"/>
  <c r="P2032" i="5"/>
  <c r="P2115" i="5"/>
  <c r="P2057" i="5"/>
  <c r="P2056" i="5" s="1"/>
  <c r="P2055" i="5" s="1"/>
  <c r="P2098" i="5"/>
  <c r="P2090" i="5"/>
  <c r="P2089" i="5" s="1"/>
  <c r="L1061" i="5" l="1"/>
  <c r="L1060" i="5" s="1"/>
  <c r="L678" i="5"/>
  <c r="L677" i="5" s="1"/>
  <c r="P1315" i="5"/>
  <c r="P1314" i="5" s="1"/>
  <c r="P1267" i="5" s="1"/>
  <c r="P1266" i="5" s="1"/>
  <c r="P1265" i="5" s="1"/>
  <c r="P1132" i="5"/>
  <c r="L1172" i="5"/>
  <c r="L1171" i="5" s="1"/>
  <c r="L1170" i="5" s="1"/>
  <c r="L1732" i="5"/>
  <c r="L1731" i="5" s="1"/>
  <c r="L1730" i="5" s="1"/>
  <c r="P358" i="5"/>
  <c r="L234" i="5"/>
  <c r="L233" i="5" s="1"/>
  <c r="L232" i="5" s="1"/>
  <c r="L220" i="5" s="1"/>
  <c r="L219" i="5" s="1"/>
  <c r="P967" i="5"/>
  <c r="P1460" i="5"/>
  <c r="P1459" i="5" s="1"/>
  <c r="P2114" i="5"/>
  <c r="P2113" i="5" s="1"/>
  <c r="P2112" i="5" s="1"/>
  <c r="P1661" i="5"/>
  <c r="P1660" i="5" s="1"/>
  <c r="P947" i="5"/>
  <c r="P946" i="5" s="1"/>
  <c r="P945" i="5" s="1"/>
  <c r="P443" i="5"/>
  <c r="L617" i="5"/>
  <c r="L396" i="5"/>
  <c r="L395" i="5" s="1"/>
  <c r="L815" i="5"/>
  <c r="L814" i="5" s="1"/>
  <c r="L813" i="5" s="1"/>
  <c r="L812" i="5" s="1"/>
  <c r="L811" i="5" s="1"/>
  <c r="L1917" i="5"/>
  <c r="L1916" i="5" s="1"/>
  <c r="L1915" i="5" s="1"/>
  <c r="P1946" i="5"/>
  <c r="L443" i="5"/>
  <c r="L756" i="5"/>
  <c r="L755" i="5" s="1"/>
  <c r="P489" i="5"/>
  <c r="P488" i="5" s="1"/>
  <c r="P487" i="5" s="1"/>
  <c r="P481" i="5" s="1"/>
  <c r="L317" i="5"/>
  <c r="L316" i="5" s="1"/>
  <c r="L315" i="5" s="1"/>
  <c r="L2031" i="5"/>
  <c r="L2030" i="5" s="1"/>
  <c r="L2029" i="5" s="1"/>
  <c r="P1838" i="5"/>
  <c r="P1562" i="5"/>
  <c r="L703" i="5"/>
  <c r="L1267" i="5"/>
  <c r="L1266" i="5" s="1"/>
  <c r="L1265" i="5" s="1"/>
  <c r="P2031" i="5"/>
  <c r="P2030" i="5" s="1"/>
  <c r="L1946" i="5"/>
  <c r="L1009" i="5"/>
  <c r="P1172" i="5"/>
  <c r="P1171" i="5" s="1"/>
  <c r="P1170" i="5" s="1"/>
  <c r="P986" i="5"/>
  <c r="P985" i="5" s="1"/>
  <c r="P984" i="5" s="1"/>
  <c r="L564" i="5"/>
  <c r="L161" i="5"/>
  <c r="L160" i="5" s="1"/>
  <c r="L143" i="5" s="1"/>
  <c r="L14" i="5" s="1"/>
  <c r="P703" i="5"/>
  <c r="P702" i="5" s="1"/>
  <c r="P701" i="5" s="1"/>
  <c r="P700" i="5" s="1"/>
  <c r="P676" i="5" s="1"/>
  <c r="L358" i="5"/>
  <c r="L314" i="5" s="1"/>
  <c r="L313" i="5" s="1"/>
  <c r="L1786" i="5"/>
  <c r="L1785" i="5" s="1"/>
  <c r="L1755" i="5" s="1"/>
  <c r="L1754" i="5" s="1"/>
  <c r="L1753" i="5" s="1"/>
  <c r="L2112" i="5"/>
  <c r="L1840" i="5"/>
  <c r="L1839" i="5" s="1"/>
  <c r="L1838" i="5" s="1"/>
  <c r="P1437" i="5"/>
  <c r="P1436" i="5" s="1"/>
  <c r="P1435" i="5" s="1"/>
  <c r="P1366" i="5" s="1"/>
  <c r="L986" i="5"/>
  <c r="L985" i="5" s="1"/>
  <c r="L1146" i="5"/>
  <c r="L1145" i="5" s="1"/>
  <c r="L1132" i="5" s="1"/>
  <c r="L1059" i="5" s="1"/>
  <c r="P815" i="5"/>
  <c r="P814" i="5" s="1"/>
  <c r="P813" i="5" s="1"/>
  <c r="P812" i="5" s="1"/>
  <c r="P811" i="5" s="1"/>
  <c r="P161" i="5"/>
  <c r="P160" i="5" s="1"/>
  <c r="P143" i="5" s="1"/>
  <c r="P1659" i="5"/>
  <c r="L1564" i="5"/>
  <c r="L1563" i="5" s="1"/>
  <c r="L1562" i="5" s="1"/>
  <c r="P1458" i="5"/>
  <c r="L967" i="5"/>
  <c r="L947" i="5" s="1"/>
  <c r="P314" i="5"/>
  <c r="P313" i="5" s="1"/>
  <c r="P2088" i="5"/>
  <c r="P2087" i="5" s="1"/>
  <c r="P2086" i="5" s="1"/>
  <c r="P1061" i="5"/>
  <c r="P1060" i="5" s="1"/>
  <c r="L488" i="5"/>
  <c r="L487" i="5" s="1"/>
  <c r="L481" i="5" s="1"/>
  <c r="P87" i="5"/>
  <c r="P86" i="5" s="1"/>
  <c r="P28" i="5" s="1"/>
  <c r="L394" i="5"/>
  <c r="P394" i="5"/>
  <c r="P393" i="5" s="1"/>
  <c r="P392" i="5" s="1"/>
  <c r="P1755" i="5"/>
  <c r="P1754" i="5" s="1"/>
  <c r="P1753" i="5" s="1"/>
  <c r="L1661" i="5"/>
  <c r="L1660" i="5" s="1"/>
  <c r="L1659" i="5" s="1"/>
  <c r="L1460" i="5"/>
  <c r="L1459" i="5" s="1"/>
  <c r="L1458" i="5" s="1"/>
  <c r="L13" i="5" l="1"/>
  <c r="L702" i="5"/>
  <c r="L701" i="5" s="1"/>
  <c r="L700" i="5" s="1"/>
  <c r="L676" i="5" s="1"/>
  <c r="P1059" i="5"/>
  <c r="P14" i="5"/>
  <c r="P13" i="5" s="1"/>
  <c r="P2029" i="5"/>
  <c r="L393" i="5"/>
  <c r="L392" i="5" s="1"/>
  <c r="L984" i="5"/>
  <c r="L946" i="5" s="1"/>
  <c r="L945" i="5" s="1"/>
  <c r="P2203" i="5"/>
  <c r="L2203" i="5" l="1"/>
</calcChain>
</file>

<file path=xl/sharedStrings.xml><?xml version="1.0" encoding="utf-8"?>
<sst xmlns="http://schemas.openxmlformats.org/spreadsheetml/2006/main" count="17281" uniqueCount="660">
  <si>
    <t>СВОДНАЯ БЮДЖЕТНАЯ РОСПИСЬ БЮДЖЕТА НОВОАЛЕКСАНДРОВСКОГО ГОРОДСКОГО ОКРУГА СТАВРОПОЛЬСКОГО КРАЯ</t>
  </si>
  <si>
    <t>Раздел I Бюджетные ассигнования по расходам бюджета Новоалександровского городского округа Ставропольского края</t>
  </si>
  <si>
    <t>(в рублях)</t>
  </si>
  <si>
    <t>Наименование</t>
  </si>
  <si>
    <t>Коды по бюджетной классификации</t>
  </si>
  <si>
    <t>Сумма</t>
  </si>
  <si>
    <t>Вед</t>
  </si>
  <si>
    <t>Рз</t>
  </si>
  <si>
    <t>ПР</t>
  </si>
  <si>
    <t>ЦСР</t>
  </si>
  <si>
    <t>ВР</t>
  </si>
  <si>
    <t>на 2022 год</t>
  </si>
  <si>
    <t>ЛИМИТЫ</t>
  </si>
  <si>
    <t>5</t>
  </si>
  <si>
    <t>6</t>
  </si>
  <si>
    <t>10</t>
  </si>
  <si>
    <t>7</t>
  </si>
  <si>
    <t>8</t>
  </si>
  <si>
    <t>Администрация Новоалександровского городского округа Ставропольского края</t>
  </si>
  <si>
    <t>601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</si>
  <si>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</si>
  <si>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</si>
  <si>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</si>
  <si>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</si>
  <si>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 местного самоуправления</t>
  </si>
  <si>
    <t>50</t>
  </si>
  <si>
    <t>0</t>
  </si>
  <si>
    <t>00</t>
  </si>
  <si>
    <t>00000</t>
  </si>
  <si>
    <t>Глава муниципального образования</t>
  </si>
  <si>
    <t>3</t>
  </si>
  <si>
    <t>Расходы на обеспечение функций органов местного самоуправления</t>
  </si>
  <si>
    <t>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</si>
  <si>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</si>
  <si>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</si>
  <si>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органов местного самоуправления</t>
  </si>
  <si>
    <t>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</si>
  <si>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</si>
  <si>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</si>
  <si>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«Развитие систем коммунальной инфраструктуры, защита населения и территории от чрезвычайных ситуаций в Новоалександровском городском округе Ставропольского края»</t>
  </si>
  <si>
    <t>07</t>
  </si>
  <si>
    <t>Основное мероприятие «Подготовка к отопительному сезону и прохождение осенне-зимнего периода муниципальными учреждениями, находящимися в собственности Новоалександровского городского округа Ставропольского края»</t>
  </si>
  <si>
    <t>Расходы на осуществление мероприятий к осенне-зимнему периоду муниципальных учреждений</t>
  </si>
  <si>
    <t>20600</t>
  </si>
  <si>
    <t>Закупка товаров, работ и услуг для обеспечения государственных (муниципальных) нужд</t>
  </si>
  <si>
    <t>200</t>
  </si>
  <si>
    <t>Основное мероприятие «Обеспечение проведения противопожарных мероприятий муниципальными учреждениями, находящимися в собственности Новоалександровского городского округа Ставропольского края»</t>
  </si>
  <si>
    <t>03</t>
  </si>
  <si>
    <t>Мероприятия по обеспечению пожарной безопасности</t>
  </si>
  <si>
    <t>20390</t>
  </si>
  <si>
    <t>Основное мероприятие «Защита населения и территории от чрезвычайных ситуаций в Новоалександровском городском округе Ставропольского края»</t>
  </si>
  <si>
    <t>05</t>
  </si>
  <si>
    <t>Предупреждение чрезвычайных ситуаций и стихийных бедствий природного характера</t>
  </si>
  <si>
    <t>20060</t>
  </si>
  <si>
    <t>Муниципальная программа «Развитие сельского хозяйства в Новоалександровском городском округе Ставропольского края»</t>
  </si>
  <si>
    <t>09</t>
  </si>
  <si>
    <t>Основное мероприятие «Обеспечение реализации муниципальной программы «Развитие сельского хозяйства в Новоалександровском городском округе Ставропольского края» и общепрограммные мероприятия»</t>
  </si>
  <si>
    <t>Осуществление управленческих функций по реализации отдельных государственных полномочий в области сельского хозяйства</t>
  </si>
  <si>
    <t>76530</t>
  </si>
  <si>
    <t>Муниципальная программа  «Профилактика правонарушений, обеспечение общественного порядка, профилактика наркомании, профилактика идеологии терроризма и экстремизма, а также минимизация и (или) ликвидация его проявлений, гармонизация межнациональных отношений на территории Новоалександровского городского округа Ставропольского края»</t>
  </si>
  <si>
    <t>12</t>
  </si>
  <si>
    <t>Основное мероприятие «Организационно-технические мероприятия по повышению уровня антитеррористической защищенности объектов Новоалександровского городского округа Ставропольского края»</t>
  </si>
  <si>
    <t>Мероприятия по профилактике терроризма и экстремизма, повышение уровня антитеррористической защищенности муниципальных учреждений</t>
  </si>
  <si>
    <t>20070</t>
  </si>
  <si>
    <t>Муниципальная программа «Развитие муниципальной службы в Новоалександровском городском округе Ставропольского края»</t>
  </si>
  <si>
    <t>15</t>
  </si>
  <si>
    <t>Основное мероприятие «Обеспечение устойчивого развития кадрового потенциала и повышения эффективности муниципальной службы»</t>
  </si>
  <si>
    <t>Реализация мероприятий по развитию муниципальной службы в Новоалександровском городском округе Ставропольского края</t>
  </si>
  <si>
    <t>20360</t>
  </si>
  <si>
    <t>Социальное обеспечение и иные выплаты населению</t>
  </si>
  <si>
    <t>300</t>
  </si>
  <si>
    <t>Муниципальная программа  «Противодействие коррупции в Новоалександровском городском округе Ставропольского края»</t>
  </si>
  <si>
    <t>16</t>
  </si>
  <si>
    <t xml:space="preserve">Расходы на обеспечение мероприятий по противодействию коррупции </t>
  </si>
  <si>
    <t>20460</t>
  </si>
  <si>
    <t>Основное мероприятие «Обеспечение открытости и доступности деятельности администрации Новоалександровского городского округа Ставропольского края, стимулирование антикоррупционной активности институтов гражданского общества»</t>
  </si>
  <si>
    <t>Основное мероприятие «Антикоррупционное просвещение, формирование в обществе нетерпимости к коррупционному поведению»</t>
  </si>
  <si>
    <t>Центральный аппарат</t>
  </si>
  <si>
    <t>4</t>
  </si>
  <si>
    <t>Иные бюджетные ассигнования</t>
  </si>
  <si>
    <t>800</t>
  </si>
  <si>
    <t>Расходы на проведение диспансеризации муниципальных служащих</t>
  </si>
  <si>
    <t>10060</t>
  </si>
  <si>
    <t>Организация и осуществление деятельности по опеке и попечительству в области здравоохранения</t>
  </si>
  <si>
    <t>76100</t>
  </si>
  <si>
    <t>Создание и организация деятельности комиссий по делам несовершеннолетних и защите их прав</t>
  </si>
  <si>
    <t>76360</t>
  </si>
  <si>
    <t>Формирование, содержание и использование Архивного фонда Ставропольского края</t>
  </si>
  <si>
    <t>76630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</si>
  <si>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</si>
  <si>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</si>
  <si>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</si>
  <si>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Резервные фонды</t>
  </si>
  <si>
    <t>Создание резервных фондов</t>
  </si>
  <si>
    <t>52</t>
  </si>
  <si>
    <t>Непрограммные расходы</t>
  </si>
  <si>
    <t>1</t>
  </si>
  <si>
    <t>20010</t>
  </si>
  <si>
    <t>Другие общегосударственные вопросы</t>
  </si>
  <si>
    <t>13</t>
  </si>
  <si>
    <t>Основное мероприятие «Профилактические, информационно-пропагандистские мероприятия»</t>
  </si>
  <si>
    <t>Проведение информационно-пропагандистских мероприятий, направленных на профилактику идеологии терроризма</t>
  </si>
  <si>
    <t>S7730</t>
  </si>
  <si>
    <t>Депутаты Думы Ставропольского края и их помощники</t>
  </si>
  <si>
    <t>Обеспечение деятельности депутатов Думы Ставропольского края и их помощников в избирательном округе</t>
  </si>
  <si>
    <t>76610</t>
  </si>
  <si>
    <t>Реализация государственных функций, связанных с общегосударственным управлением</t>
  </si>
  <si>
    <t>51</t>
  </si>
  <si>
    <t xml:space="preserve">Непрограммные расходы в области общегосударственного управления </t>
  </si>
  <si>
    <t>Организация осуществления хозяйственной деятельности</t>
  </si>
  <si>
    <t>10080</t>
  </si>
  <si>
    <t>Расходы на обеспечение деятельности (оказание услуг) муниципальных учреждений</t>
  </si>
  <si>
    <t>11010</t>
  </si>
  <si>
    <t>Предоставление субсидий бюджетным, автономным учреждениям и иным некоммерческим организациям</t>
  </si>
  <si>
    <t>600</t>
  </si>
  <si>
    <t>611</t>
  </si>
  <si>
    <t>Расходы на исполнение судебных актов по искам к муниципальным образованиям</t>
  </si>
  <si>
    <t>20110</t>
  </si>
  <si>
    <t>Представительские расходы Главы Новоалександровского городского округа Ставропольского края</t>
  </si>
  <si>
    <t>20150</t>
  </si>
  <si>
    <t>Проведение текущих и капитальных ремонтов</t>
  </si>
  <si>
    <t>20380</t>
  </si>
  <si>
    <t>Прочие мероприятия в области общегосударственного управления</t>
  </si>
  <si>
    <t>20480</t>
  </si>
  <si>
    <t>Расходы на мероприятия по организации предоставления муниципальных услуг в электронной форме</t>
  </si>
  <si>
    <t>20500</t>
  </si>
  <si>
    <t>Расходы на уплату членских взносов в Ассоциацию «Совет муниципальных образований Ставропольского края»</t>
  </si>
  <si>
    <t>20530</t>
  </si>
  <si>
    <t>Финансовое обеспечение информационных услуг печатных средств массовой информации для органов местного самоуправления</t>
  </si>
  <si>
    <t>20540</t>
  </si>
  <si>
    <t>Проведение независимой оценки качества  условий оказания услуг организациями социальной сферы</t>
  </si>
  <si>
    <t>20640</t>
  </si>
  <si>
    <t>Осуществление отдельных государственных полномочий Ставропольского края по созданию административных комиссий</t>
  </si>
  <si>
    <t>76930</t>
  </si>
  <si>
    <t>Национальная  безопасность и правоохранительная деятельность</t>
  </si>
  <si>
    <t>Мероприятия в области национальной безопасности и правоохранительной деятельности</t>
  </si>
  <si>
    <t>53</t>
  </si>
  <si>
    <t>Непрограммные расходы в области национальной безопасности и правоохранительной деятельности</t>
  </si>
  <si>
    <t>Мероприятия для осуществления деятельности аварийно-спасательной службы</t>
  </si>
  <si>
    <t>20630</t>
  </si>
  <si>
    <t xml:space="preserve">Национальная экономика </t>
  </si>
  <si>
    <t xml:space="preserve">Сельское хозяйство и рыболовство </t>
  </si>
  <si>
    <t>Основное мероприятие «Развитие растениеводства в Новоалександровском городском округе Ставропольского края»</t>
  </si>
  <si>
    <t>Проведение соревнований в области сельскохозяйственного производства</t>
  </si>
  <si>
    <t>20470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</si>
  <si>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</si>
  <si>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76540</t>
  </si>
  <si>
    <t>Дорожное хозяйство (дорожные фонды)</t>
  </si>
  <si>
    <t>Муниципальная программа «Развитие дорожной сети, обеспечение безопасности дорожного движения и транспортное обслуживание населения в Новоалександровском городском округе Ставропольского края»</t>
  </si>
  <si>
    <t>08</t>
  </si>
  <si>
    <t>Основное мероприятие «Дорожное хозяйство и обеспечение безопасности дорожного движения»</t>
  </si>
  <si>
    <t>Содержание и ремонт автомобильных дорог общего пользования местного значения вне границ населенных пунктов в границах городского округа, обеспечение безопасности дорожного движения</t>
  </si>
  <si>
    <t>20090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</si>
  <si>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</si>
  <si>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</si>
  <si>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</si>
  <si>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 xml:space="preserve">Строительство и реконструкция автомобильных дорог общего пользования местного значения за счет средств местного бюджета  </t>
  </si>
  <si>
    <t>20690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</si>
  <si>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</si>
  <si>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предпринимательства, потребительского рынка и инвестиционной деятельности на территории Новоалександровского городского округа Ставропольского края»</t>
  </si>
  <si>
    <t>Основное мероприятие «Поддержка субъектов малого и среднего предпринимательства в Новоалександровском городском округе Ставропольского края»</t>
  </si>
  <si>
    <t>Субсидии на поддержку субъектов малого и среднего предпринимательства</t>
  </si>
  <si>
    <t>60020</t>
  </si>
  <si>
    <t>Мероприятия в области национальной экономики</t>
  </si>
  <si>
    <t>54</t>
  </si>
  <si>
    <t>Непрограммные расходы в области национальной экономики</t>
  </si>
  <si>
    <t>Мероприятия в области строительства, архитектуры и градостроительства</t>
  </si>
  <si>
    <t>20120</t>
  </si>
  <si>
    <t>Жилищно-коммунальное хозяйство</t>
  </si>
  <si>
    <t>Благоустройство</t>
  </si>
  <si>
    <t>Муниципальная программа «Благоустройство населенных пунктов Новоалександровского района и улучшение условий проживания населения»</t>
  </si>
  <si>
    <t>Основное мероприятие «Санитарная очистка и благоустройство территории»</t>
  </si>
  <si>
    <t>Обеспечение комплексного развития сельских территорий</t>
  </si>
  <si>
    <t>L5760</t>
  </si>
  <si>
    <t>Другие вопросы в области жилищно-коммунального хозяйства</t>
  </si>
  <si>
    <t>77150</t>
  </si>
  <si>
    <t>Образование</t>
  </si>
  <si>
    <t>Дошкольное образование</t>
  </si>
  <si>
    <t>Муниципальная программа «Развитие системы образования Новоалександровского городского округа Ставропольского края»</t>
  </si>
  <si>
    <t>06</t>
  </si>
  <si>
    <t>Основное мероприятие «Развитие дошкольного образования в Новоалександровском городском округе Ставропольского края»</t>
  </si>
  <si>
    <t xml:space="preserve">Строительство корпуса на 80 мест в детском саду №17 «Светлячок», Ставропольский край, Новоалександровский район, ст. Григорополисская </t>
  </si>
  <si>
    <t>S792N</t>
  </si>
  <si>
    <t xml:space="preserve">Культура, кинематография </t>
  </si>
  <si>
    <t>Культура</t>
  </si>
  <si>
    <t>Муниципальная программа «Развитие культуры Новоалександровского городского округа Ставропольского края»</t>
  </si>
  <si>
    <t>Основное мероприятие «Организация культурно-досуговой деятельности»</t>
  </si>
  <si>
    <t>Социальная политика</t>
  </si>
  <si>
    <t>Охрана семьи и детства</t>
  </si>
  <si>
    <t>Основное мероприятие «Улучшение жилищных условий молодых семей»</t>
  </si>
  <si>
    <t>Предоставление молодым семьям социальных выплат на приобретение (строительство) жилья</t>
  </si>
  <si>
    <t>L4970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</si>
  <si>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</t>
  </si>
  <si>
    <t>S4970</t>
  </si>
  <si>
    <t>Физическая культура и спорт</t>
  </si>
  <si>
    <t>Массовый спорт</t>
  </si>
  <si>
    <t>Муниципальная программа «Повышение роли физической культуры и спорта в Новоалександровском городском округе Ставропольского края»</t>
  </si>
  <si>
    <t>Основное мероприятие «Реализация мероприятий по развитию физической культуры и спорта в Новоалександровском городском округе Ставропольского края»</t>
  </si>
  <si>
    <t>Строительство универсальной спортивной площадки в ст. Григорополисской</t>
  </si>
  <si>
    <t>S792P</t>
  </si>
  <si>
    <t>Управление имущественных отношений администрации Новоалександровского городского округа Ставропольского края</t>
  </si>
  <si>
    <t>602</t>
  </si>
  <si>
    <t>Муниципальная программа «Управление муниципальным имуществом Новоалександровского городского округа Ставропольского края»</t>
  </si>
  <si>
    <t>Основное мероприятие «Управление муниципальной собственностью Новоалександровского городского округа Ставропольского края в области имущественных и земельных отношений, земельными участками, государственная собственность на которые не разграничена»</t>
  </si>
  <si>
    <t>Мероприятия по оценке объектов недвижимости, проведение кадастровых работ на земельных участках, оплате услуг по регистрации прав по недвижимому имуществу</t>
  </si>
  <si>
    <t>20020</t>
  </si>
  <si>
    <t>Расходы по оформлению технических паспортов, технических планов, проектно-сметной документации на муниципальное имущество</t>
  </si>
  <si>
    <t>20030</t>
  </si>
  <si>
    <t>Расходы на проведение торгов по продаже права на заключение договоров аренды земельных участков</t>
  </si>
  <si>
    <t>20040</t>
  </si>
  <si>
    <t>Расходы на приобретение и содержание имущества, находящегося в муниципальной собственности, на приобретение в муниципальную собственность земельных участков</t>
  </si>
  <si>
    <t>20050</t>
  </si>
  <si>
    <t>Основное мероприятие «Обеспечение реализации муниципальной программы «Управление муниципальным имуществом Новоалександровского городского округа Ставропольского края» и общепрограммные мероприятия Программы»</t>
  </si>
  <si>
    <t>Ремонт помещений, предоставляемых в 2020 году для работы сотрудников, замещающих должности участкового уполномоченного полиции, на обслуживаемом административном участке, за счет средств местного бюджета</t>
  </si>
  <si>
    <t>S7700</t>
  </si>
  <si>
    <t>Муниципальная программа «Противодействие коррупции в Новоалександровском городском округе Ставропольского края»</t>
  </si>
  <si>
    <t>Финансовое управление  администрации Новоалександровского городского округа Ставропольского края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</si>
  <si>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</si>
  <si>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</si>
  <si>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«Управление финансами Новоалександровского городского округа Ставропольского края»</t>
  </si>
  <si>
    <t>Основное мероприятие «Обеспечение реализации Программы «Управление финансами Новоалександровского городского округа Ставропольского края» и общепрограммные мероприятия Программы</t>
  </si>
  <si>
    <t>Основное мероприятие «Повышение сбалансированности и устойчивости бюджетной системы Новоалександровского городского округа Ставропольского края»</t>
  </si>
  <si>
    <t>Организация ведения централизованного бюджетного (бухгалтерского) учета и формирование бюджетной (бухгалтерской) отчетности</t>
  </si>
  <si>
    <t>10070</t>
  </si>
  <si>
    <t>Обеспечение гарантий муниципальных служащих в соответствии с действующим законодательством</t>
  </si>
  <si>
    <t>10050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</si>
  <si>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 оплату коммунальных услуг муниципальными учреждениями Новоалександровского городского округа Ставропольского края, администрацией  Новоалександровского городского округа Ставропольского края с отраслевыми (функциональными) и территориальными органами в связи с планируемой индексацией тарифов</t>
  </si>
  <si>
    <t>20400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</si>
  <si>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мероприятия по подготовке и празднованию 75-летия Победы в Великой Отечественной войне 1941-1945 годов</t>
  </si>
  <si>
    <t>20410</t>
  </si>
  <si>
    <t>Обслуживание государственного (муниципального) долга</t>
  </si>
  <si>
    <t>Обслуживание муниципального долга</t>
  </si>
  <si>
    <t>700</t>
  </si>
  <si>
    <t>Управление образования администрации Новоалександровского городского округа Ставропольского края</t>
  </si>
  <si>
    <t>606</t>
  </si>
  <si>
    <t>Премии победителям муниципального этапа Всероссийского профессионального конкурса «Воспитатель года России»</t>
  </si>
  <si>
    <t>20130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</si>
  <si>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</si>
  <si>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76890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</si>
  <si>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</si>
  <si>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77170</t>
  </si>
  <si>
    <t>Основное мероприятие «Энергосбережение и повышение энергетической эффективности на объектах муниципальных учреждений, находящихся в собственности Новоалександровского городского округа Ставропольского края»</t>
  </si>
  <si>
    <t>20170</t>
  </si>
  <si>
    <t>Проведение работ по замене оконных блоков в муниципальных образовательных организациях</t>
  </si>
  <si>
    <t>S6690</t>
  </si>
  <si>
    <t xml:space="preserve">07 </t>
  </si>
  <si>
    <t>Общее образование</t>
  </si>
  <si>
    <t>Муниципальная программа «Реализация молодежной политики на территории Новоалександровского городского округа Ставропольского края»</t>
  </si>
  <si>
    <t>Основное мероприятие «Поддержка инициативной и талантливой молодежи Новоалександровского городского округа Ставропольского края»</t>
  </si>
  <si>
    <t>Расходы на выплату стипендий</t>
  </si>
  <si>
    <t>80020</t>
  </si>
  <si>
    <t>Основное мероприятие «Развитие общего образования в Новоалександровском городском округе Ставропольского края»</t>
  </si>
  <si>
    <t>Премии победителям муниципального этапа Всероссийского профессионального конкурса «Учитель года России»</t>
  </si>
  <si>
    <t>20140</t>
  </si>
  <si>
    <t xml:space="preserve">Благоустройство территорий муниципальных общеобразовательных организаций </t>
  </si>
  <si>
    <t>S7680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</si>
  <si>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</si>
  <si>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77160</t>
  </si>
  <si>
    <t>E2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</si>
  <si>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</si>
  <si>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50970</t>
  </si>
  <si>
    <t>Проведение работ по капитальному ремонту кровель в муниципальных общеобразовательных организациях</t>
  </si>
  <si>
    <t>S7300</t>
  </si>
  <si>
    <t xml:space="preserve">02 </t>
  </si>
  <si>
    <t>Проведение антитеррористических мероприятий в муниципальных образовательных организациях</t>
  </si>
  <si>
    <t>S7990</t>
  </si>
  <si>
    <t>Дополнительное образование детей</t>
  </si>
  <si>
    <t>Основное мероприятие «Развитие дополнительного образования в Новоалександровском городском округе Ставропольского края»</t>
  </si>
  <si>
    <t xml:space="preserve">Молодежная политика </t>
  </si>
  <si>
    <t>Расходы на проведение мероприятий для детей и молодежи</t>
  </si>
  <si>
    <t>20350</t>
  </si>
  <si>
    <t>Основное мероприятие  «Духовно-нравственное и патриотическое воспитание и допризывная подготовка молодежи Новоалександровского городского округа Ставропольского края»</t>
  </si>
  <si>
    <t>Основное мероприятие «Вовлечение молодежи в социальную практику»</t>
  </si>
  <si>
    <t>Основное мероприятие «Трудовая занятость молодежи Новоалександровского городского округа Ставропольского края»</t>
  </si>
  <si>
    <t>Мероприятия по содействию занятости несовершеннолетних граждан в возрасте от 14 до 18 лет</t>
  </si>
  <si>
    <t>20440</t>
  </si>
  <si>
    <t>Основное мероприятие «Обеспечение реализации муниципальной программы «Реализация молодежной политики на территории Новоалександровского городского округа Ставропольского края»</t>
  </si>
  <si>
    <t>Основное мероприятие «Организация отдыха, оздоровления и занятости детей в свободное от учебы время в Новоалександровском городском округе Ставропольского края»</t>
  </si>
  <si>
    <t>Мероприятия по организации оздоровительной кампании детей</t>
  </si>
  <si>
    <t>20430</t>
  </si>
  <si>
    <t>Другие вопросы в области образования</t>
  </si>
  <si>
    <t>Расходы на организацию и осуществление деятельности по опеке и попечительству в области образования</t>
  </si>
  <si>
    <t>76200</t>
  </si>
  <si>
    <t>20720</t>
  </si>
  <si>
    <t>Мероприятия в области образования</t>
  </si>
  <si>
    <t>57</t>
  </si>
  <si>
    <t>Непрограммные расходы в области образования</t>
  </si>
  <si>
    <t>Предоставление грантов субъектам бюджетного планирования Новоалександровского городского округа Ставропольского края для поощрения достижений в области повышения качества финансового менеджмента</t>
  </si>
  <si>
    <t>20490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</si>
  <si>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</si>
  <si>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76140</t>
  </si>
  <si>
    <t>Выплата денежных средств на содержание ребенка опекуну (попечителю)</t>
  </si>
  <si>
    <t>78110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</si>
  <si>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</si>
  <si>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78130</t>
  </si>
  <si>
    <t>Выплата единовременного пособия усыновителям</t>
  </si>
  <si>
    <t>78140</t>
  </si>
  <si>
    <t>Управление культуры администрации Новоалександровского городского округа Ставропольского края</t>
  </si>
  <si>
    <t>607</t>
  </si>
  <si>
    <t>Основное мероприятие «Организация художественно-эстетического образования детей»</t>
  </si>
  <si>
    <t>Проведение районных (поселковых) мероприятий</t>
  </si>
  <si>
    <t>20450</t>
  </si>
  <si>
    <t>Мероприятия по празднованию Дня Новоалександровского района Ставропольского края</t>
  </si>
  <si>
    <t>20560</t>
  </si>
  <si>
    <t>Предоставление мер социальной поддержки по оплате отопления и освещения отдельным категориям граждан, работающих и проживающих в сельской местности</t>
  </si>
  <si>
    <t>80010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</si>
  <si>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</si>
  <si>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L4670</t>
  </si>
  <si>
    <t>Государственная поддержка отрасли культуры (государственная поддержка муниципальных учреждений культуры, находящихся на территориях сельских поселений)</t>
  </si>
  <si>
    <t>L5191</t>
  </si>
  <si>
    <t>Государственная поддержка отрасли культуры (государственная поддержка лучших работников муниципальных учреждений культуры, находящихся на территориях сельских поселений)</t>
  </si>
  <si>
    <t>L5192</t>
  </si>
  <si>
    <t>Проведение капитального ремонта зданий и сооружений муниципальных учреждений культуры</t>
  </si>
  <si>
    <t>S6660</t>
  </si>
  <si>
    <t>Основное мероприятие «Развитие системы библиотечного обслуживания населения»</t>
  </si>
  <si>
    <t>S8540</t>
  </si>
  <si>
    <t>Основное мероприятие «Развитие музейного дела»</t>
  </si>
  <si>
    <t>A1</t>
  </si>
  <si>
    <t>Государственная поддержка отрасли культуры (обеспечение муниципальных учреждений культуры в сельской местности специализированным автотранспортом для обслуживания населения, в том числе сельского населения)</t>
  </si>
  <si>
    <t>55196</t>
  </si>
  <si>
    <t>55198</t>
  </si>
  <si>
    <t>Проведение капитального ремонта зданий и сооружений муниципальных учреждений культуры за счет средств местного бюджета</t>
  </si>
  <si>
    <t>Муниципальная программа «Социальная поддержка граждан в Новоалександровском городском округе Ставропольского края»</t>
  </si>
  <si>
    <t>11</t>
  </si>
  <si>
    <t>Основное мероприятие «Доступная среда»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</si>
  <si>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</si>
  <si>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20890</t>
  </si>
  <si>
    <t xml:space="preserve">Другие вопросы в области культуры, кинематографии </t>
  </si>
  <si>
    <t>Основное мероприятие «Обеспечение реализации муниципальной программы «Развитие культуры Новоалександровского городского округа Ставропольского края» и общепрограммные мероприятия»</t>
  </si>
  <si>
    <t>Мероприятия в области культуры и кинематографии</t>
  </si>
  <si>
    <t>58</t>
  </si>
  <si>
    <t>Непрограммные расходы в области культуры и кинематографии</t>
  </si>
  <si>
    <t>Управление труда и социальной защиты населения администрации Новоалександровского городского округа Ставропольского края</t>
  </si>
  <si>
    <t>609</t>
  </si>
  <si>
    <t>Социальное обеспечение населения</t>
  </si>
  <si>
    <t>Основное мероприятие «Социальное обеспечение населения Новоалександровского городского округа Ставропольского края»</t>
  </si>
  <si>
    <t>52200</t>
  </si>
  <si>
    <t>Оплата жилищно-коммунальных услуг отдельным категориям граждан</t>
  </si>
  <si>
    <t>52500</t>
  </si>
  <si>
    <t>52800</t>
  </si>
  <si>
    <t>Предоставление государственной социальной помощи малоимущим семьям, малоимущим одиноко проживающим гражданам</t>
  </si>
  <si>
    <t>76240</t>
  </si>
  <si>
    <t>Выплата социального пособия на погребение</t>
  </si>
  <si>
    <t>76250</t>
  </si>
  <si>
    <t>Выплата ежегодного социального пособия на проезд учащимся (студентам)</t>
  </si>
  <si>
    <t>76260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</si>
  <si>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</si>
  <si>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77220</t>
  </si>
  <si>
    <t>Компенсация отдельным категориям граждан оплаты взноса на капитальный ремонт общего имущества в многоквартирном доме</t>
  </si>
  <si>
    <t>R4620</t>
  </si>
  <si>
    <t>77820</t>
  </si>
  <si>
    <t>Обеспечение мер социальной поддержки ветеранов труда и тружеников тыла</t>
  </si>
  <si>
    <t>78210</t>
  </si>
  <si>
    <t>Обеспечение мер социальной поддержки ветеранов труда Ставропольского края</t>
  </si>
  <si>
    <t>78220</t>
  </si>
  <si>
    <t>Обеспечение мер социальной поддержки реабилитированных лиц и лиц, признанных пострадавшими от политических репрессий</t>
  </si>
  <si>
    <t>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</si>
  <si>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</si>
  <si>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78240</t>
  </si>
  <si>
    <t>Ежемесячная денежная выплата семьям погибших ветеранов боевых действий</t>
  </si>
  <si>
    <t>78250</t>
  </si>
  <si>
    <t>Предоставление гражданам субсидий на оплату жилого помещения и коммунальных услуг</t>
  </si>
  <si>
    <t>78260</t>
  </si>
  <si>
    <t>P1</t>
  </si>
  <si>
    <t>53800</t>
  </si>
  <si>
    <t>76270</t>
  </si>
  <si>
    <t>Выплата ежемесячной денежной компенсации на каждого ребенка в возрасте до 18 лет многодетным семьям</t>
  </si>
  <si>
    <t>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</si>
  <si>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</si>
  <si>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77190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</si>
  <si>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</si>
  <si>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77650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</si>
  <si>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
</t>
  </si>
  <si>
    <t>50840</t>
  </si>
  <si>
    <t>Ежемесячная выплата в связи с рождением (усыновлением) первого ребенка</t>
  </si>
  <si>
    <t>55730</t>
  </si>
  <si>
    <t>Другие вопросы в области социальной политики</t>
  </si>
  <si>
    <t>Основное мероприятие «Обеспечение реализации муниципальной программы «Социальная поддержка граждан в Новоалександровском городском округе Ставропольского края и общепрограммные мероприятия»</t>
  </si>
  <si>
    <t>Осуществление отдельных государственных полномочий в области труда и социальной защиты отдельных категорий граждан</t>
  </si>
  <si>
    <t>76210</t>
  </si>
  <si>
    <t>Мероприятия в области социальной политики</t>
  </si>
  <si>
    <t>56</t>
  </si>
  <si>
    <t>Непрограммные расходы в области социальной политики</t>
  </si>
  <si>
    <t>Комитет по физической культуре и спорту администрации Новоалександровского городского округа Ставропольского края</t>
  </si>
  <si>
    <t xml:space="preserve">Физическая культура </t>
  </si>
  <si>
    <t>Организация и проведение спортивных мероприятий, обеспечение подготовки и участия спортсменов в соревнованиях</t>
  </si>
  <si>
    <t>20420</t>
  </si>
  <si>
    <t>Другие вопросы в области физической культуры и спорта</t>
  </si>
  <si>
    <t>Основное мероприятие «Обеспечение реализации муниципальной программы «Повышение роли физической культуры и спорта в Новоалександровском городском округе Ставропольского края» и общепрограммные мероприятия»</t>
  </si>
  <si>
    <t>Контрольно-счетный орган Новоалександровского городского округа Ставропольского края</t>
  </si>
  <si>
    <t>643</t>
  </si>
  <si>
    <t>Руководитель контрольно-счетного органа</t>
  </si>
  <si>
    <t>Территориальный отдел г. Новоалександровска администрации Новоалександровского городского округа Ставропольского края</t>
  </si>
  <si>
    <t>646</t>
  </si>
  <si>
    <t>Основное мероприятие  «Энергосбережение и повышение энергетической эффективности на объектах муниципальных учреждений, находящихся в собственности Новоалександровского городского округа Ставропольского края»</t>
  </si>
  <si>
    <t>Основное мероприятие «Поддержка общественных объединений правоохранительной направленности и народных дружин на территории Новоалександровского городского округа»</t>
  </si>
  <si>
    <t>Мероприятия по профилактике правонарушений</t>
  </si>
  <si>
    <t>20080</t>
  </si>
  <si>
    <t>Субсидии на поддержку народных дружин из числа членов казачьих обществ, участвующих в охране общественного порядка</t>
  </si>
  <si>
    <t>60040</t>
  </si>
  <si>
    <t>Содержание и ремонт автомобильных дорог общего пользования местного значения в границах населенного пункта, обеспечение безопасности дорожного движения</t>
  </si>
  <si>
    <t>20100</t>
  </si>
  <si>
    <t>Коммунальное хозяйство</t>
  </si>
  <si>
    <t>Реализация проектов развития территорий муниципальных образований, основанных на местных инициативах</t>
  </si>
  <si>
    <t>S6420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</si>
  <si>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</si>
  <si>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G6420</t>
  </si>
  <si>
    <t>Расходы на оплату уличного освещения</t>
  </si>
  <si>
    <t>20510</t>
  </si>
  <si>
    <t>Энергосбережение, ремонт и содержание уличного освещения</t>
  </si>
  <si>
    <t>20520</t>
  </si>
  <si>
    <t>Организация ликвидации мест несанкционированного размещения твердых коммунальных отходов</t>
  </si>
  <si>
    <t>20230</t>
  </si>
  <si>
    <t>Мероприятия по санитарной уборке мест общего пользования на территории населенного пункта</t>
  </si>
  <si>
    <t>20240</t>
  </si>
  <si>
    <t>Благоустройство площадок, приобретение контейнеров и бункеров для сбора твердых коммунальных и крупногабаритных отходов</t>
  </si>
  <si>
    <t>20250</t>
  </si>
  <si>
    <t>Расходы на озеленение</t>
  </si>
  <si>
    <t>20260</t>
  </si>
  <si>
    <t>Расходы на содержание мест захоронения</t>
  </si>
  <si>
    <t>20270</t>
  </si>
  <si>
    <t>Расходы на ремонт и содержание памятников</t>
  </si>
  <si>
    <t>20280</t>
  </si>
  <si>
    <t>Расходы на приобретение и содержание малых архитектурных форм</t>
  </si>
  <si>
    <t>20290</t>
  </si>
  <si>
    <t>Расходы на ремонт и содержание общественных туалетов</t>
  </si>
  <si>
    <t>20300</t>
  </si>
  <si>
    <t>Расходы на противоклещевую обработку территорий</t>
  </si>
  <si>
    <t>20320</t>
  </si>
  <si>
    <t>Расходы на ремонт и содержание тротуаров и дорожек</t>
  </si>
  <si>
    <t>20340</t>
  </si>
  <si>
    <t xml:space="preserve">Муниципальная программа  «Формирование современной городской среды на территории Новоалександровского городского округа Ставропольского края» </t>
  </si>
  <si>
    <t>14</t>
  </si>
  <si>
    <t>F2</t>
  </si>
  <si>
    <t>Реализация программ формирования современной городской среды</t>
  </si>
  <si>
    <t>55550</t>
  </si>
  <si>
    <t>Горьковский территориальный отдел администрации Новоалександровского городского округа Ставропольского края</t>
  </si>
  <si>
    <t>647</t>
  </si>
  <si>
    <t>Мероприятия по оценке объектов недвижимости, проведение кадастровых работ на земельных участках, оплата услуг по регистрации прав по недвижимому имуществу</t>
  </si>
  <si>
    <t>Расходы на приобретение и содержание имущества, находящегося в муниципальной собственности, на приобретение в муниципальную собственность  земельных участков</t>
  </si>
  <si>
    <t>Жилищное хозяйство</t>
  </si>
  <si>
    <t>Расходы на капитальный ремонт муниципального жилищного фонда</t>
  </si>
  <si>
    <t>20160</t>
  </si>
  <si>
    <t>Расходы на ремонт и  содержание тротуаров и дорожек</t>
  </si>
  <si>
    <t>Григорополисский территориальный отдел администрации Новоалександровского городского округа Ставропольского края</t>
  </si>
  <si>
    <t>648</t>
  </si>
  <si>
    <t>Кармалиновский территориальный отдел администрации Новоалександровского городского округа Ставропольского края</t>
  </si>
  <si>
    <t>649</t>
  </si>
  <si>
    <t xml:space="preserve">Массовый спорт </t>
  </si>
  <si>
    <t>Краснозоринский территориальный отдел администрации Новоалександровского городского округа Ставропольского края</t>
  </si>
  <si>
    <t>650</t>
  </si>
  <si>
    <t xml:space="preserve">200 </t>
  </si>
  <si>
    <t>Предоставление грантов субъектам бюджетного планирования Новоалександровского городского округа для поощрения достижений в области повышения качества финансового менеджмента</t>
  </si>
  <si>
    <t>Красночервонный территориальный отдел администрации Новоалександровского городского округа Ставропольского края</t>
  </si>
  <si>
    <t>651</t>
  </si>
  <si>
    <t>Присадовый территориальный отдел администрации Новоалександровского городского округа Ставропольского края</t>
  </si>
  <si>
    <t>652</t>
  </si>
  <si>
    <t>Радужский территориальный отдел администрации Новоалександровского городского округа Ставропольского края</t>
  </si>
  <si>
    <t>653</t>
  </si>
  <si>
    <t>Раздольненский территориальный отдел администрации Новоалександровского городского округа Ставропольского края</t>
  </si>
  <si>
    <t>654</t>
  </si>
  <si>
    <t>Расшеватский территориальный отдел администрации Новоалександровского городского округа Ставропольского края</t>
  </si>
  <si>
    <t>655</t>
  </si>
  <si>
    <t>Светлинский территориальный отдел администрации Новоалександровского городского округа Ставропольского края</t>
  </si>
  <si>
    <t>656</t>
  </si>
  <si>
    <t>Темижбекский территориальный отдел администрации Новоалександровского городского округа Ставропольского края</t>
  </si>
  <si>
    <t>657</t>
  </si>
  <si>
    <t>Условно утвержденные расходы</t>
  </si>
  <si>
    <t>Итого</t>
  </si>
  <si>
    <t>Код бюджетной классификации Российской Федерации</t>
  </si>
  <si>
    <t>2021 год</t>
  </si>
  <si>
    <t>2022 год</t>
  </si>
  <si>
    <t>Всего источников</t>
  </si>
  <si>
    <t>-</t>
  </si>
  <si>
    <t>Кредиты кредитных организаций в валюте Российской Федерации</t>
  </si>
  <si>
    <t>604 01 02 00 00 00 0000 000</t>
  </si>
  <si>
    <t>Привлечение кредитов от кредитных организаций в валюте Российской Федерации</t>
  </si>
  <si>
    <t>604 01 02 00 00 00 0000 700</t>
  </si>
  <si>
    <t>Привлечение кредитов от кредитных организаций бюджетами городских округов в валюте Российской Федерации</t>
  </si>
  <si>
    <t>604 01 02 00 00 04 0000 710</t>
  </si>
  <si>
    <t>Погашение кредитов, предоставленных кредитными организациями в валюте Российской Федерации</t>
  </si>
  <si>
    <t>604 01 02 00 00 00 0000 800</t>
  </si>
  <si>
    <t>Погашение бюджетами городских округов кредитов от кредитных организаций в валюте Российской Федерации</t>
  </si>
  <si>
    <t>604 01 02 00 00 04 0000 810</t>
  </si>
  <si>
    <t>Изменение остатков средств на счетах по учету средств бюджетов</t>
  </si>
  <si>
    <t>604 01 05 00 00 00 0000 000</t>
  </si>
  <si>
    <t>Увеличение остатков средств бюджетов</t>
  </si>
  <si>
    <t>604 01 05 00 00 00 0000 500</t>
  </si>
  <si>
    <t>Увеличение прочих остатков средств бюджетов</t>
  </si>
  <si>
    <t>604 01 05 02 00 00 0000 500</t>
  </si>
  <si>
    <t>Увеличение прочих остатков денежных средств бюджетов</t>
  </si>
  <si>
    <t>604 01 05 02 01 00 0000 510</t>
  </si>
  <si>
    <t>Увеличение прочих остатков денежных средств бюджетов городских округов</t>
  </si>
  <si>
    <t>604 01 05 02 01 04 0000 510</t>
  </si>
  <si>
    <t>Уменьшение остатков средств бюджетов</t>
  </si>
  <si>
    <t>604 01 05 00 00 00 0000 600</t>
  </si>
  <si>
    <t>Уменьшение прочих остатков средств бюджетов</t>
  </si>
  <si>
    <t>604 01 05 02 00 00 0000 600</t>
  </si>
  <si>
    <t>Уменьшение прочих остатков денежных средств бюджетов</t>
  </si>
  <si>
    <t>604 01 05 02 01 00 0000 610</t>
  </si>
  <si>
    <t>Уменьшение прочих остатков денежных средств бюджетов городских округов</t>
  </si>
  <si>
    <t>604 01 05 02 01 04 0000 610</t>
  </si>
  <si>
    <t>Заместитель главы администрации - начальник финансового управления администрации Новоалександровского городского округа Ставропольского края</t>
  </si>
  <si>
    <t>Н.Л. Булавина</t>
  </si>
  <si>
    <t>на плановый период  2022 и 2023 ГОДОВ</t>
  </si>
  <si>
    <t>тыс. руб</t>
  </si>
  <si>
    <t>на 2023 год</t>
  </si>
  <si>
    <t>Мероприятия по энергосбережению и повышению энергетической эффективности в Новоалександровском городском округе Ставропольского края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</si>
  <si>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</si>
  <si>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Основное мероприятие «Профилактика злоупотребления наркотическими средствами на территории Новоалександровского городского округа Ставропольского края»</t>
  </si>
  <si>
    <t>Реализация мероприятий по профилактике злоупотреблений наркотическими средствами на территории Новоалександровского городского округа Ставропольского края</t>
  </si>
  <si>
    <t>20210</t>
  </si>
  <si>
    <t>Основное мероприятие «Оценка состояния коррупции посредством проведения мониторинговых исследований»</t>
  </si>
  <si>
    <t>Резервный фонд администрации Новоалександровского городского округа Ставропольского края</t>
  </si>
  <si>
    <t xml:space="preserve">Предоставление субсидий бюджетным, автономным учреждениям и иным некоммерческим организациям
</t>
  </si>
  <si>
    <t>Расходы на проведение судебной строительно - технической экспертизы</t>
  </si>
  <si>
    <t>20330</t>
  </si>
  <si>
    <t>Профилактика и устранение последствий распространения коронавирусной инфекции на территории Новоалександровского городского округа Ставропольского края за счет средств резервного фонда администрации Новоалександровского городского округа Ставропольского края</t>
  </si>
  <si>
    <t>20011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</si>
  <si>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</si>
  <si>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«Организация  мероприятий по размещению отходов потребления и отлову и содержанию безнадзорных животных на территории Новоалександровского городского округа Ставропольского края»</t>
  </si>
  <si>
    <t>Организация мероприятий при осуществлении деятельности по обращению с животными без владельцев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</si>
  <si>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</si>
  <si>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S8660</t>
  </si>
  <si>
    <t>Проектирование,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краевого бюджета (Реконструкция автомобильной дороги "станица Григорополисская - совхоз "Темижбекский" (ПК 14+450 - ПК17+450), находящейся в собственности Новоалександровского городского округа Ставропольского края)</t>
  </si>
  <si>
    <t>S648Е</t>
  </si>
  <si>
    <t xml:space="preserve">Капитальные вложения в объекты государственной (муниципальной) собственности
</t>
  </si>
  <si>
    <t>Расходы по строительному контролю и техническому обследованию объектов капитального строительства, реконструкции, капитального ремонта</t>
  </si>
  <si>
    <t>20670</t>
  </si>
  <si>
    <t>Основное мероприятие «Развитие сферы потребительского рынка и повышение доступности товаров и услуг для населения Новоалександровского городского округа Ставропольского края»</t>
  </si>
  <si>
    <t>Оплата услуг за оценку мест для размещения нестационарных торговых объектов на территории Новоалександровского городского округа Ставропольского края</t>
  </si>
  <si>
    <t>20650</t>
  </si>
  <si>
    <t>Расходы на разработку проектно-сметной документации и проведение государственной экспертизы проектно-сметной документации</t>
  </si>
  <si>
    <t>20660</t>
  </si>
  <si>
    <t xml:space="preserve">Основное мероприятие «Обеспечение реализации  программы «Благоустройство населенных пунктов Новоалександровского района и улучшение условий проживания населения» и общепрограммные мероприятия </t>
  </si>
  <si>
    <t xml:space="preserve"> 7792N</t>
  </si>
  <si>
    <t>Расходы на разработку (корректировку) проектно-сметной документации по строительству объекта "Детский сад на 105 мест"</t>
  </si>
  <si>
    <t>20730</t>
  </si>
  <si>
    <t>Расходы на строительство спорткомплекса в г.Новоалександровске за счет средств бюджета городского округа</t>
  </si>
  <si>
    <t>20760</t>
  </si>
  <si>
    <t>Субсидии на софинансирование капитального строительства (реконструкции) объектов спорта (Спортивный комплекс г. Новоалександровск, ул. Ленина, Новоалександровский район)</t>
  </si>
  <si>
    <t>S7001</t>
  </si>
  <si>
    <t>77001</t>
  </si>
  <si>
    <t>7792P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</si>
  <si>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предоставление грантов субъектам бюджетного планирования Новоалександровского городского округа для поощрения достижений в области повышения качества финансового менеджмента</t>
  </si>
  <si>
    <t>20680</t>
  </si>
  <si>
    <t xml:space="preserve">Средства, иным образом зарезервированные в составе утвержденных бюджетных ассигнований, до принятия соответствующих муниципальных правовых актов на финансирование первоочередных расходов с учетом привлечения безвозмездных поступлений
</t>
  </si>
  <si>
    <t>20700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</si>
  <si>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разработку проектно-сметной документации и проведение государственной экспертизы проектно-сметной документации</t>
  </si>
  <si>
    <t>20710</t>
  </si>
  <si>
    <t>Средства, иным образом зарезервированные в составе утвержденных бюджетных ассигнований, до принятия соответствующих муниципальных правовых актов на поддержку народных дружин из числа членов казачьих обществ, участвующих в охране общественного порядка</t>
  </si>
  <si>
    <t>Обслуживание государственного и муниципального  долга</t>
  </si>
  <si>
    <t xml:space="preserve">Обслуживание государственного внутреннего и муниципального долга
</t>
  </si>
  <si>
    <t>Расходы на предоставление продуктовых наборов отдельным категориям обучающихся</t>
  </si>
  <si>
    <t>20840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</si>
  <si>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</si>
  <si>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</si>
  <si>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</si>
  <si>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</si>
  <si>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Реализация регионального проекта  "Современная школа"</t>
  </si>
  <si>
    <t>E1</t>
  </si>
  <si>
    <t>Обеспечение деятельности центров образования цифрового и гуманитарного профилей</t>
  </si>
  <si>
    <t>S1690</t>
  </si>
  <si>
    <t>Реализация регионального проекта  "Успех каждого ребенка"</t>
  </si>
  <si>
    <t xml:space="preserve">Основное мероприятие «Обеспечение реализации муниципальной программы «Развитие системы образования  Новоалександровского городского округа Ставропольского края» и общепрограммные мероприятия </t>
  </si>
  <si>
    <t>Основное мероприятие «Поддержка детей, детей с ограниченными возможностями здоровья, детей-инвалидов, детей-сирот и детей, оставшихся без попечения родителей в Новоалександровском городском округе Ставропольского края»</t>
  </si>
  <si>
    <t>Комплектование книжных фондов библиотек муниципальных образований</t>
  </si>
  <si>
    <t>Реализация регионального проекта  "Культурная среда"</t>
  </si>
  <si>
    <t>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</si>
  <si>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Основное мероприятие "Обеспечение видеонаблюдением объектов социальной сферы"</t>
  </si>
  <si>
    <t>Расходы на обеспечение видеонаблюдением муниципальных учреждений социальной сферы</t>
  </si>
  <si>
    <t>20780</t>
  </si>
  <si>
    <t>Профилактика и устранение последствий распространения коронавирусной инфекции на территории Новоалександровского городского округа Ставропольского края</t>
  </si>
  <si>
    <t>22381</t>
  </si>
  <si>
    <t>Проведение Всероссийской переписи населения 2020 года</t>
  </si>
  <si>
    <t>54690</t>
  </si>
  <si>
    <t>Осуществление ежегодной денежной выплаты лицам, награжденным нагрудным знаком "Почетный донор России"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</si>
  <si>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</si>
  <si>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Оказание государственной социальной помощи на основании социального контракта отдельным категориям граждан</t>
  </si>
  <si>
    <t>R4040</t>
  </si>
  <si>
    <t>Ежегодная денежная выплата гражданам Российской Федерации,  не достигшим совершеннолетия на 3 сентября 1945 года и постоянно проживающим на территории Ставропольского края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</si>
  <si>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</si>
  <si>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78270</t>
  </si>
  <si>
    <t>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</si>
  <si>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78570</t>
  </si>
  <si>
    <t>Реализация регионального проекта "Финансовая поддержка семей при рождении детей"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</si>
  <si>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</si>
  <si>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Осуществление ежемесячных выплат на детей в возрасте от трех до семи лет включительно</t>
  </si>
  <si>
    <t>73020</t>
  </si>
  <si>
    <t>Выплата пособия на ребенка</t>
  </si>
  <si>
    <t>R3020</t>
  </si>
  <si>
    <t>Основное мероприятие «Содержание и модернизация инженерных сетей»</t>
  </si>
  <si>
    <t>Расходы на ремонт, техническое обслуживание и содержание инженерных систем</t>
  </si>
  <si>
    <t>20180</t>
  </si>
  <si>
    <t>Реализация проектов развития территорий муниципальных образований, основанных на местных инициативах (Устройство детского игрового комплекса возле здания ДЮЦ по улице Ленина в городе Новоалександровск Новоалександровского городского округа Ставропольского края)</t>
  </si>
  <si>
    <t>S8401</t>
  </si>
  <si>
    <t>G8401</t>
  </si>
  <si>
    <t xml:space="preserve">Основное мероприятие «Подготовка дизайн проектов территорий, приобретение малых архитектурных форм»
</t>
  </si>
  <si>
    <t>Изготовление дизайн - проектов в рамках реализации мероприятий комфортной городской среды</t>
  </si>
  <si>
    <t>20190</t>
  </si>
  <si>
    <t>Изготовление информационного материала для проведения общественного обсуждения в рамках реализации комфортной городской среды</t>
  </si>
  <si>
    <t>20200</t>
  </si>
  <si>
    <t>Расходы  на разработку проектно-сметной документации и проведение государственной экспертизы проектно-сметной документации</t>
  </si>
  <si>
    <t>Реализация регионального проекта  "Формирование комфортной городской среды"</t>
  </si>
  <si>
    <t>Основное мероприятие «Капитальный ремонт муниципального жилищного фонда, обеспечение жильем граждан, переселяемых из аварийного жилищного фонда»</t>
  </si>
  <si>
    <t>Реализация проектов развития территорий муниципальных образований, основанных на местных инициативах (Ремонт пешеходной зоны по улице Гагарина в поселке Горьковский Новоалександровского городского округа Ставропольского края)</t>
  </si>
  <si>
    <t>S8402</t>
  </si>
  <si>
    <t>G8402</t>
  </si>
  <si>
    <t>Расходы на создание и обустройство зон отдыха, спортивных и детских игровых площадок</t>
  </si>
  <si>
    <t>20220</t>
  </si>
  <si>
    <t>Реализация проектов развития территорий муниципальных образований, основанных на местных инициативах (Устройство спортивной площадки (район Центрального Дома культуры) в станице  Григорополисская Новоалександровского городского округа Ставропольского края)</t>
  </si>
  <si>
    <t>S8403</t>
  </si>
  <si>
    <t>G8403</t>
  </si>
  <si>
    <t>Основное мероприятие «Поддержка общественных объединений правоохранительной направленности и народных дружин  на территории Новоалександровского городского округа »</t>
  </si>
  <si>
    <t>Реализация проектов развития территорий муниципальных образований, основанных на местных инициативах (Ремонт  участка автомобильной дороги общего пользования местного значения по ул. Школьная (от а/д "Кармалиновская-Краснозоринский") в станице Кармалиновская Новоалександровского городского округа Ставропольского края)</t>
  </si>
  <si>
    <t>S8404</t>
  </si>
  <si>
    <t>G8404</t>
  </si>
  <si>
    <t>Реализация проектов развития территорий муниципальных образований, основанных на местных инициативах (Ремонт стадиона по переулку Юбилейный в поселке Краснозоринский Новоалександровского городского округа Ставропольского края)</t>
  </si>
  <si>
    <t>S8405</t>
  </si>
  <si>
    <t>G8405</t>
  </si>
  <si>
    <t>Реализация проектов развития территорий муниципальных образований, основанных на местных инициативах (Ремонт участка автомобильной дороги общего пользования местного значения по улице Кубанской (от дома №26 до дома №1) в хуторе Красночервонный Новоалександровского городского округа Ставропольского края)</t>
  </si>
  <si>
    <t>S8406</t>
  </si>
  <si>
    <t>G8406</t>
  </si>
  <si>
    <t>Расходы за счет зарезервированных средств на финансирование первоочередных расходов с учетом привлечения безвозмездных поступлений</t>
  </si>
  <si>
    <t>20570</t>
  </si>
  <si>
    <t>Расходы за счет безвозмездных поступлений на финансирование первоочередных расходов территориальных отделов администрации Новоалександровского городского округа Ставропольского края в области благоустройства территорий</t>
  </si>
  <si>
    <t>20590</t>
  </si>
  <si>
    <t>Другие расходы по благоустройству</t>
  </si>
  <si>
    <t>20310</t>
  </si>
  <si>
    <t>Реализация проектов развития территорий муниципальных образований, основанных на местных инициативах (Обустройство стадиона по улице Весенней, б\н в поселке  Присадовый Новоалександровского городского округа Ставропольского края)</t>
  </si>
  <si>
    <t>S8407</t>
  </si>
  <si>
    <t>G8407</t>
  </si>
  <si>
    <t>Реализация проектов развития территорий муниципальных образований, основанных на местных инициативах (Устройство тротуарной дорожки в парковой зоне по улице Шоссейная в поселке Радуга Новоалександровского городского округа Ставропольского края)</t>
  </si>
  <si>
    <t>S8408</t>
  </si>
  <si>
    <t>G8408</t>
  </si>
  <si>
    <t>Реализация мероприятий федеральной целевой программы "Увековечение памяти погибших при защите Отечества на 2019-2024 годы"</t>
  </si>
  <si>
    <t>L2990</t>
  </si>
  <si>
    <t>Реализация проектов развития территорий муниципальных образований, основанных на местных инициативах (Благоустройство общественной территории «Парковая зона вокруг памятника» в хуторе Фельдмаршальский  Новоалександровского городского округа Ставропольского края)</t>
  </si>
  <si>
    <t>S8409</t>
  </si>
  <si>
    <t>G8409</t>
  </si>
  <si>
    <t>Реализация проектов развития территорий муниципальных образований, основанных на местных инициативах (Устройство детской площадки в парковой зоне по улице Ленина села Раздольное Новоалександровского городского округа Ставропольского края)</t>
  </si>
  <si>
    <t>S8410</t>
  </si>
  <si>
    <t>G8410</t>
  </si>
  <si>
    <t>Реализация проектов развития территорий муниципальных образований, основанных на местных инициативах (Обустройство стадиона  в посёлке Светлый Новоалександровского городского округа Ставропольского края)</t>
  </si>
  <si>
    <t>S8411</t>
  </si>
  <si>
    <t>G8411</t>
  </si>
  <si>
    <t>Реализация проектов развития территорий муниципальных образований, основанных на местных инициативах (Обустройство (озеленение, установка МАФ, установка освещения) парковой зоны по улице Пушкина в поселке Темижбекский Новоалександровского городского округа Ставропольского края)</t>
  </si>
  <si>
    <t>S8412</t>
  </si>
  <si>
    <t>G8412</t>
  </si>
  <si>
    <t>Раздел II  Бюджетные ассигнования по источникам финансирования дефицита бюджета Новоалександровского городского округа Ставропольского края на плановый период 2022 и 2023  годов</t>
  </si>
  <si>
    <t>2023 год</t>
  </si>
  <si>
    <r>
      <t xml:space="preserve">ст 92,1 БК РФ п3. Дефицит местного бюджета </t>
    </r>
    <r>
      <rPr>
        <b/>
        <sz val="9"/>
        <color indexed="8"/>
        <rFont val="Times New Roman"/>
        <family val="1"/>
        <charset val="204"/>
      </rPr>
      <t>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отчислений.</t>
    </r>
  </si>
  <si>
    <t>объем доходов на 2021 год от которого расчет размера дефицита</t>
  </si>
  <si>
    <t>Размер дефицита 5%</t>
  </si>
  <si>
    <t>Размер дефицита 10%</t>
  </si>
  <si>
    <t xml:space="preserve">ДК Присадовый </t>
  </si>
  <si>
    <t>МИ за счет края</t>
  </si>
  <si>
    <t>Приложение 2                        к приказу финансового управления от 02.04.2021 г.  № 53</t>
  </si>
  <si>
    <t>(по состоянию на 01.04.2021 г.)</t>
  </si>
  <si>
    <t>(по состоянию на 01.04.2021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</si>
</sst>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116">
    <xf numFmtId="0" fontId="0" fillId="0" borderId="0" xfId="0"/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vertical="top" wrapText="1"/>
    </xf>
    <xf numFmtId="4" fontId="3" fillId="2" borderId="0" xfId="1" applyNumberFormat="1" applyFont="1" applyFill="1" applyAlignment="1">
      <alignment vertical="top" wrapText="1"/>
    </xf>
    <xf numFmtId="0" fontId="3" fillId="2" borderId="0" xfId="1" applyFont="1" applyFill="1" applyAlignment="1">
      <alignment wrapText="1"/>
    </xf>
    <xf numFmtId="49" fontId="5" fillId="2" borderId="0" xfId="1" applyNumberFormat="1" applyFont="1" applyFill="1" applyBorder="1" applyAlignment="1">
      <alignment horizontal="center" vertical="top" wrapText="1"/>
    </xf>
    <xf numFmtId="4" fontId="4" fillId="2" borderId="0" xfId="1" applyNumberFormat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top"/>
    </xf>
    <xf numFmtId="0" fontId="7" fillId="2" borderId="0" xfId="1" applyFont="1" applyFill="1" applyAlignment="1">
      <alignment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left" wrapText="1"/>
    </xf>
    <xf numFmtId="0" fontId="7" fillId="2" borderId="0" xfId="1" applyFont="1" applyFill="1"/>
    <xf numFmtId="0" fontId="3" fillId="2" borderId="0" xfId="1" applyFont="1" applyFill="1"/>
    <xf numFmtId="4" fontId="3" fillId="2" borderId="0" xfId="1" applyNumberFormat="1" applyFont="1" applyFill="1"/>
    <xf numFmtId="0" fontId="6" fillId="2" borderId="0" xfId="1" applyFont="1" applyFill="1" applyAlignment="1">
      <alignment wrapText="1"/>
    </xf>
    <xf numFmtId="4" fontId="5" fillId="2" borderId="0" xfId="1" applyNumberFormat="1" applyFont="1" applyFill="1" applyAlignment="1">
      <alignment horizontal="center" vertical="top" wrapText="1"/>
    </xf>
    <xf numFmtId="0" fontId="4" fillId="2" borderId="0" xfId="1" applyFont="1" applyFill="1" applyAlignment="1">
      <alignment vertical="top" wrapText="1"/>
    </xf>
    <xf numFmtId="49" fontId="4" fillId="2" borderId="0" xfId="1" applyNumberFormat="1" applyFont="1" applyFill="1" applyAlignment="1">
      <alignment horizontal="center" vertical="top" wrapText="1"/>
    </xf>
    <xf numFmtId="49" fontId="3" fillId="2" borderId="0" xfId="1" applyNumberFormat="1" applyFont="1" applyFill="1" applyAlignment="1">
      <alignment horizontal="center" vertical="top" wrapText="1"/>
    </xf>
    <xf numFmtId="4" fontId="3" fillId="2" borderId="0" xfId="1" applyNumberFormat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4" fillId="4" borderId="0" xfId="1" applyFont="1" applyFill="1" applyAlignment="1">
      <alignment horizontal="left"/>
    </xf>
    <xf numFmtId="0" fontId="3" fillId="5" borderId="0" xfId="1" applyFont="1" applyFill="1" applyAlignment="1">
      <alignment wrapText="1"/>
    </xf>
    <xf numFmtId="4" fontId="3" fillId="2" borderId="0" xfId="1" applyNumberFormat="1" applyFont="1" applyFill="1" applyAlignment="1">
      <alignment wrapText="1"/>
    </xf>
    <xf numFmtId="0" fontId="5" fillId="2" borderId="0" xfId="1" applyFont="1" applyFill="1" applyAlignment="1">
      <alignment vertical="top" wrapText="1"/>
    </xf>
    <xf numFmtId="0" fontId="3" fillId="4" borderId="0" xfId="1" applyFont="1" applyFill="1" applyAlignment="1">
      <alignment wrapText="1"/>
    </xf>
    <xf numFmtId="4" fontId="4" fillId="2" borderId="0" xfId="1" applyNumberFormat="1" applyFont="1" applyFill="1" applyAlignment="1">
      <alignment horizontal="right" vertical="top" wrapText="1"/>
    </xf>
    <xf numFmtId="49" fontId="5" fillId="4" borderId="0" xfId="1" applyNumberFormat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4" borderId="7" xfId="1" applyNumberFormat="1" applyFon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49" fontId="4" fillId="4" borderId="1" xfId="1" applyNumberFormat="1" applyFont="1" applyFill="1" applyBorder="1" applyAlignment="1">
      <alignment horizontal="center" vertical="top"/>
    </xf>
    <xf numFmtId="4" fontId="4" fillId="4" borderId="1" xfId="1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top" wrapText="1"/>
    </xf>
    <xf numFmtId="4" fontId="4" fillId="4" borderId="1" xfId="1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/>
    </xf>
    <xf numFmtId="4" fontId="3" fillId="2" borderId="7" xfId="1" applyNumberFormat="1" applyFont="1" applyFill="1" applyBorder="1" applyAlignment="1">
      <alignment horizontal="center" vertical="top" wrapText="1"/>
    </xf>
    <xf numFmtId="4" fontId="4" fillId="2" borderId="1" xfId="1" applyNumberFormat="1" applyFont="1" applyFill="1" applyBorder="1" applyAlignment="1">
      <alignment horizontal="center" vertical="top" wrapText="1"/>
    </xf>
    <xf numFmtId="4" fontId="7" fillId="2" borderId="1" xfId="1" applyNumberFormat="1" applyFont="1" applyFill="1" applyBorder="1"/>
    <xf numFmtId="4" fontId="7" fillId="2" borderId="0" xfId="1" applyNumberFormat="1" applyFont="1" applyFill="1"/>
    <xf numFmtId="4" fontId="3" fillId="4" borderId="1" xfId="1" applyNumberFormat="1" applyFont="1" applyFill="1" applyBorder="1" applyAlignment="1">
      <alignment horizontal="center" vertical="top" wrapText="1"/>
    </xf>
    <xf numFmtId="4" fontId="3" fillId="5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justify" vertical="center"/>
    </xf>
    <xf numFmtId="49" fontId="4" fillId="0" borderId="1" xfId="2" applyNumberFormat="1" applyFont="1" applyFill="1" applyBorder="1" applyAlignment="1" applyProtection="1">
      <alignment horizontal="left" vertical="top" wrapText="1"/>
      <protection hidden="1"/>
    </xf>
    <xf numFmtId="0" fontId="11" fillId="0" borderId="1" xfId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center" vertical="top" wrapText="1"/>
    </xf>
    <xf numFmtId="4" fontId="11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4" fontId="3" fillId="2" borderId="7" xfId="1" applyNumberFormat="1" applyFont="1" applyFill="1" applyBorder="1" applyAlignment="1">
      <alignment horizontal="center" vertical="top"/>
    </xf>
    <xf numFmtId="4" fontId="4" fillId="2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vertical="top" wrapText="1"/>
    </xf>
    <xf numFmtId="4" fontId="3" fillId="3" borderId="7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2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top" wrapText="1"/>
    </xf>
    <xf numFmtId="4" fontId="3" fillId="2" borderId="5" xfId="1" applyNumberFormat="1" applyFont="1" applyFill="1" applyBorder="1" applyAlignment="1">
      <alignment horizontal="center" vertical="top"/>
    </xf>
    <xf numFmtId="4" fontId="3" fillId="2" borderId="5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vertical="top" wrapText="1"/>
    </xf>
    <xf numFmtId="4" fontId="11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49" fontId="4" fillId="0" borderId="0" xfId="1" applyNumberFormat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horizontal="center" vertical="top" wrapText="1"/>
    </xf>
    <xf numFmtId="4" fontId="3" fillId="2" borderId="0" xfId="1" applyNumberFormat="1" applyFont="1" applyFill="1" applyBorder="1" applyAlignment="1">
      <alignment horizontal="center" vertical="top" wrapText="1"/>
    </xf>
    <xf numFmtId="4" fontId="11" fillId="2" borderId="0" xfId="1" applyNumberFormat="1" applyFont="1" applyFill="1" applyBorder="1" applyAlignment="1">
      <alignment horizontal="center" vertical="top" wrapText="1"/>
    </xf>
    <xf numFmtId="4" fontId="7" fillId="2" borderId="0" xfId="1" applyNumberFormat="1" applyFont="1" applyFill="1" applyBorder="1"/>
    <xf numFmtId="4" fontId="5" fillId="4" borderId="0" xfId="1" applyNumberFormat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justify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Alignment="1">
      <alignment wrapText="1"/>
    </xf>
    <xf numFmtId="10" fontId="6" fillId="2" borderId="0" xfId="1" applyNumberFormat="1" applyFont="1" applyFill="1" applyAlignment="1">
      <alignment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4" fontId="4" fillId="2" borderId="0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8" fillId="2" borderId="0" xfId="3" applyFont="1" applyFill="1" applyAlignment="1">
      <alignment horizontal="right" wrapText="1"/>
    </xf>
    <xf numFmtId="4" fontId="4" fillId="0" borderId="0" xfId="1" applyNumberFormat="1" applyFont="1" applyFill="1" applyAlignment="1">
      <alignment horizontal="left" vertical="top" wrapText="1"/>
    </xf>
    <xf numFmtId="0" fontId="3" fillId="2" borderId="0" xfId="1" applyFont="1" applyFill="1" applyAlignment="1">
      <alignment horizontal="center" vertical="top" wrapText="1"/>
    </xf>
    <xf numFmtId="49" fontId="3" fillId="2" borderId="0" xfId="1" applyNumberFormat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" fontId="3" fillId="2" borderId="0" xfId="1" applyNumberFormat="1" applyFont="1" applyFill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4"/>
    <cellStyle name="Обычный 3" xfId="5"/>
    <cellStyle name="Обычный 4" xfId="6"/>
    <cellStyle name="Обычный_tmp" xfId="3"/>
    <cellStyle name="Обычный_Tmp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229"/>
  <sheetViews>
    <sheetView tabSelected="1" topLeftCell="A2213" zoomScale="120" zoomScaleNormal="120" workbookViewId="0">
      <selection activeCell="A2153" sqref="A2153:K2231"/>
    </sheetView>
  </sheetViews>
  <sheetFormatPr defaultRowHeight="12" x14ac:dyDescent="0.2"/>
  <cols>
    <col min="1" max="1" width="46.28515625" style="1" customWidth="1"/>
    <col min="2" max="2" width="5.28515625" style="2" customWidth="1"/>
    <col min="3" max="3" width="4.140625" style="2" customWidth="1"/>
    <col min="4" max="4" width="4.5703125" style="2" customWidth="1"/>
    <col min="5" max="6" width="3" style="20" customWidth="1"/>
    <col min="7" max="7" width="4.42578125" style="20" customWidth="1"/>
    <col min="8" max="8" width="5.7109375" style="20" customWidth="1"/>
    <col min="9" max="9" width="4.7109375" style="2" customWidth="1"/>
    <col min="10" max="10" width="18.5703125" style="3" customWidth="1"/>
    <col min="11" max="11" width="17.28515625" style="4" customWidth="1"/>
    <col min="12" max="12" width="17.28515625" style="27" hidden="1" customWidth="1"/>
    <col min="13" max="13" width="16.5703125" style="4" hidden="1" customWidth="1"/>
    <col min="14" max="15" width="9.140625" style="4" hidden="1" customWidth="1"/>
    <col min="16" max="16" width="21.42578125" style="24" hidden="1" customWidth="1"/>
    <col min="17" max="17" width="16.5703125" style="25" hidden="1" customWidth="1"/>
    <col min="18" max="18" width="11" style="25" hidden="1" customWidth="1"/>
    <col min="19" max="19" width="11.5703125" style="4" hidden="1" customWidth="1"/>
    <col min="20" max="20" width="0" style="4" hidden="1" customWidth="1"/>
    <col min="21" max="21" width="10" style="4" hidden="1" customWidth="1"/>
    <col min="22" max="22" width="13.85546875" style="4" hidden="1" customWidth="1"/>
    <col min="23" max="23" width="10.7109375" style="4" hidden="1" customWidth="1"/>
    <col min="24" max="256" width="9.140625" style="4"/>
    <col min="257" max="257" width="46.28515625" style="4" customWidth="1"/>
    <col min="258" max="258" width="5.28515625" style="4" customWidth="1"/>
    <col min="259" max="259" width="4.140625" style="4" customWidth="1"/>
    <col min="260" max="260" width="4.5703125" style="4" customWidth="1"/>
    <col min="261" max="262" width="3" style="4" customWidth="1"/>
    <col min="263" max="263" width="4.42578125" style="4" customWidth="1"/>
    <col min="264" max="264" width="5.7109375" style="4" customWidth="1"/>
    <col min="265" max="265" width="4.7109375" style="4" customWidth="1"/>
    <col min="266" max="266" width="18.5703125" style="4" customWidth="1"/>
    <col min="267" max="267" width="17.28515625" style="4" customWidth="1"/>
    <col min="268" max="279" width="0" style="4" hidden="1" customWidth="1"/>
    <col min="280" max="512" width="9.140625" style="4"/>
    <col min="513" max="513" width="46.28515625" style="4" customWidth="1"/>
    <col min="514" max="514" width="5.28515625" style="4" customWidth="1"/>
    <col min="515" max="515" width="4.140625" style="4" customWidth="1"/>
    <col min="516" max="516" width="4.5703125" style="4" customWidth="1"/>
    <col min="517" max="518" width="3" style="4" customWidth="1"/>
    <col min="519" max="519" width="4.42578125" style="4" customWidth="1"/>
    <col min="520" max="520" width="5.7109375" style="4" customWidth="1"/>
    <col min="521" max="521" width="4.7109375" style="4" customWidth="1"/>
    <col min="522" max="522" width="18.5703125" style="4" customWidth="1"/>
    <col min="523" max="523" width="17.28515625" style="4" customWidth="1"/>
    <col min="524" max="535" width="0" style="4" hidden="1" customWidth="1"/>
    <col min="536" max="768" width="9.140625" style="4"/>
    <col min="769" max="769" width="46.28515625" style="4" customWidth="1"/>
    <col min="770" max="770" width="5.28515625" style="4" customWidth="1"/>
    <col min="771" max="771" width="4.140625" style="4" customWidth="1"/>
    <col min="772" max="772" width="4.5703125" style="4" customWidth="1"/>
    <col min="773" max="774" width="3" style="4" customWidth="1"/>
    <col min="775" max="775" width="4.42578125" style="4" customWidth="1"/>
    <col min="776" max="776" width="5.7109375" style="4" customWidth="1"/>
    <col min="777" max="777" width="4.7109375" style="4" customWidth="1"/>
    <col min="778" max="778" width="18.5703125" style="4" customWidth="1"/>
    <col min="779" max="779" width="17.28515625" style="4" customWidth="1"/>
    <col min="780" max="791" width="0" style="4" hidden="1" customWidth="1"/>
    <col min="792" max="1024" width="9.140625" style="4"/>
    <col min="1025" max="1025" width="46.28515625" style="4" customWidth="1"/>
    <col min="1026" max="1026" width="5.28515625" style="4" customWidth="1"/>
    <col min="1027" max="1027" width="4.140625" style="4" customWidth="1"/>
    <col min="1028" max="1028" width="4.5703125" style="4" customWidth="1"/>
    <col min="1029" max="1030" width="3" style="4" customWidth="1"/>
    <col min="1031" max="1031" width="4.42578125" style="4" customWidth="1"/>
    <col min="1032" max="1032" width="5.7109375" style="4" customWidth="1"/>
    <col min="1033" max="1033" width="4.7109375" style="4" customWidth="1"/>
    <col min="1034" max="1034" width="18.5703125" style="4" customWidth="1"/>
    <col min="1035" max="1035" width="17.28515625" style="4" customWidth="1"/>
    <col min="1036" max="1047" width="0" style="4" hidden="1" customWidth="1"/>
    <col min="1048" max="1280" width="9.140625" style="4"/>
    <col min="1281" max="1281" width="46.28515625" style="4" customWidth="1"/>
    <col min="1282" max="1282" width="5.28515625" style="4" customWidth="1"/>
    <col min="1283" max="1283" width="4.140625" style="4" customWidth="1"/>
    <col min="1284" max="1284" width="4.5703125" style="4" customWidth="1"/>
    <col min="1285" max="1286" width="3" style="4" customWidth="1"/>
    <col min="1287" max="1287" width="4.42578125" style="4" customWidth="1"/>
    <col min="1288" max="1288" width="5.7109375" style="4" customWidth="1"/>
    <col min="1289" max="1289" width="4.7109375" style="4" customWidth="1"/>
    <col min="1290" max="1290" width="18.5703125" style="4" customWidth="1"/>
    <col min="1291" max="1291" width="17.28515625" style="4" customWidth="1"/>
    <col min="1292" max="1303" width="0" style="4" hidden="1" customWidth="1"/>
    <col min="1304" max="1536" width="9.140625" style="4"/>
    <col min="1537" max="1537" width="46.28515625" style="4" customWidth="1"/>
    <col min="1538" max="1538" width="5.28515625" style="4" customWidth="1"/>
    <col min="1539" max="1539" width="4.140625" style="4" customWidth="1"/>
    <col min="1540" max="1540" width="4.5703125" style="4" customWidth="1"/>
    <col min="1541" max="1542" width="3" style="4" customWidth="1"/>
    <col min="1543" max="1543" width="4.42578125" style="4" customWidth="1"/>
    <col min="1544" max="1544" width="5.7109375" style="4" customWidth="1"/>
    <col min="1545" max="1545" width="4.7109375" style="4" customWidth="1"/>
    <col min="1546" max="1546" width="18.5703125" style="4" customWidth="1"/>
    <col min="1547" max="1547" width="17.28515625" style="4" customWidth="1"/>
    <col min="1548" max="1559" width="0" style="4" hidden="1" customWidth="1"/>
    <col min="1560" max="1792" width="9.140625" style="4"/>
    <col min="1793" max="1793" width="46.28515625" style="4" customWidth="1"/>
    <col min="1794" max="1794" width="5.28515625" style="4" customWidth="1"/>
    <col min="1795" max="1795" width="4.140625" style="4" customWidth="1"/>
    <col min="1796" max="1796" width="4.5703125" style="4" customWidth="1"/>
    <col min="1797" max="1798" width="3" style="4" customWidth="1"/>
    <col min="1799" max="1799" width="4.42578125" style="4" customWidth="1"/>
    <col min="1800" max="1800" width="5.7109375" style="4" customWidth="1"/>
    <col min="1801" max="1801" width="4.7109375" style="4" customWidth="1"/>
    <col min="1802" max="1802" width="18.5703125" style="4" customWidth="1"/>
    <col min="1803" max="1803" width="17.28515625" style="4" customWidth="1"/>
    <col min="1804" max="1815" width="0" style="4" hidden="1" customWidth="1"/>
    <col min="1816" max="2048" width="9.140625" style="4"/>
    <col min="2049" max="2049" width="46.28515625" style="4" customWidth="1"/>
    <col min="2050" max="2050" width="5.28515625" style="4" customWidth="1"/>
    <col min="2051" max="2051" width="4.140625" style="4" customWidth="1"/>
    <col min="2052" max="2052" width="4.5703125" style="4" customWidth="1"/>
    <col min="2053" max="2054" width="3" style="4" customWidth="1"/>
    <col min="2055" max="2055" width="4.42578125" style="4" customWidth="1"/>
    <col min="2056" max="2056" width="5.7109375" style="4" customWidth="1"/>
    <col min="2057" max="2057" width="4.7109375" style="4" customWidth="1"/>
    <col min="2058" max="2058" width="18.5703125" style="4" customWidth="1"/>
    <col min="2059" max="2059" width="17.28515625" style="4" customWidth="1"/>
    <col min="2060" max="2071" width="0" style="4" hidden="1" customWidth="1"/>
    <col min="2072" max="2304" width="9.140625" style="4"/>
    <col min="2305" max="2305" width="46.28515625" style="4" customWidth="1"/>
    <col min="2306" max="2306" width="5.28515625" style="4" customWidth="1"/>
    <col min="2307" max="2307" width="4.140625" style="4" customWidth="1"/>
    <col min="2308" max="2308" width="4.5703125" style="4" customWidth="1"/>
    <col min="2309" max="2310" width="3" style="4" customWidth="1"/>
    <col min="2311" max="2311" width="4.42578125" style="4" customWidth="1"/>
    <col min="2312" max="2312" width="5.7109375" style="4" customWidth="1"/>
    <col min="2313" max="2313" width="4.7109375" style="4" customWidth="1"/>
    <col min="2314" max="2314" width="18.5703125" style="4" customWidth="1"/>
    <col min="2315" max="2315" width="17.28515625" style="4" customWidth="1"/>
    <col min="2316" max="2327" width="0" style="4" hidden="1" customWidth="1"/>
    <col min="2328" max="2560" width="9.140625" style="4"/>
    <col min="2561" max="2561" width="46.28515625" style="4" customWidth="1"/>
    <col min="2562" max="2562" width="5.28515625" style="4" customWidth="1"/>
    <col min="2563" max="2563" width="4.140625" style="4" customWidth="1"/>
    <col min="2564" max="2564" width="4.5703125" style="4" customWidth="1"/>
    <col min="2565" max="2566" width="3" style="4" customWidth="1"/>
    <col min="2567" max="2567" width="4.42578125" style="4" customWidth="1"/>
    <col min="2568" max="2568" width="5.7109375" style="4" customWidth="1"/>
    <col min="2569" max="2569" width="4.7109375" style="4" customWidth="1"/>
    <col min="2570" max="2570" width="18.5703125" style="4" customWidth="1"/>
    <col min="2571" max="2571" width="17.28515625" style="4" customWidth="1"/>
    <col min="2572" max="2583" width="0" style="4" hidden="1" customWidth="1"/>
    <col min="2584" max="2816" width="9.140625" style="4"/>
    <col min="2817" max="2817" width="46.28515625" style="4" customWidth="1"/>
    <col min="2818" max="2818" width="5.28515625" style="4" customWidth="1"/>
    <col min="2819" max="2819" width="4.140625" style="4" customWidth="1"/>
    <col min="2820" max="2820" width="4.5703125" style="4" customWidth="1"/>
    <col min="2821" max="2822" width="3" style="4" customWidth="1"/>
    <col min="2823" max="2823" width="4.42578125" style="4" customWidth="1"/>
    <col min="2824" max="2824" width="5.7109375" style="4" customWidth="1"/>
    <col min="2825" max="2825" width="4.7109375" style="4" customWidth="1"/>
    <col min="2826" max="2826" width="18.5703125" style="4" customWidth="1"/>
    <col min="2827" max="2827" width="17.28515625" style="4" customWidth="1"/>
    <col min="2828" max="2839" width="0" style="4" hidden="1" customWidth="1"/>
    <col min="2840" max="3072" width="9.140625" style="4"/>
    <col min="3073" max="3073" width="46.28515625" style="4" customWidth="1"/>
    <col min="3074" max="3074" width="5.28515625" style="4" customWidth="1"/>
    <col min="3075" max="3075" width="4.140625" style="4" customWidth="1"/>
    <col min="3076" max="3076" width="4.5703125" style="4" customWidth="1"/>
    <col min="3077" max="3078" width="3" style="4" customWidth="1"/>
    <col min="3079" max="3079" width="4.42578125" style="4" customWidth="1"/>
    <col min="3080" max="3080" width="5.7109375" style="4" customWidth="1"/>
    <col min="3081" max="3081" width="4.7109375" style="4" customWidth="1"/>
    <col min="3082" max="3082" width="18.5703125" style="4" customWidth="1"/>
    <col min="3083" max="3083" width="17.28515625" style="4" customWidth="1"/>
    <col min="3084" max="3095" width="0" style="4" hidden="1" customWidth="1"/>
    <col min="3096" max="3328" width="9.140625" style="4"/>
    <col min="3329" max="3329" width="46.28515625" style="4" customWidth="1"/>
    <col min="3330" max="3330" width="5.28515625" style="4" customWidth="1"/>
    <col min="3331" max="3331" width="4.140625" style="4" customWidth="1"/>
    <col min="3332" max="3332" width="4.5703125" style="4" customWidth="1"/>
    <col min="3333" max="3334" width="3" style="4" customWidth="1"/>
    <col min="3335" max="3335" width="4.42578125" style="4" customWidth="1"/>
    <col min="3336" max="3336" width="5.7109375" style="4" customWidth="1"/>
    <col min="3337" max="3337" width="4.7109375" style="4" customWidth="1"/>
    <col min="3338" max="3338" width="18.5703125" style="4" customWidth="1"/>
    <col min="3339" max="3339" width="17.28515625" style="4" customWidth="1"/>
    <col min="3340" max="3351" width="0" style="4" hidden="1" customWidth="1"/>
    <col min="3352" max="3584" width="9.140625" style="4"/>
    <col min="3585" max="3585" width="46.28515625" style="4" customWidth="1"/>
    <col min="3586" max="3586" width="5.28515625" style="4" customWidth="1"/>
    <col min="3587" max="3587" width="4.140625" style="4" customWidth="1"/>
    <col min="3588" max="3588" width="4.5703125" style="4" customWidth="1"/>
    <col min="3589" max="3590" width="3" style="4" customWidth="1"/>
    <col min="3591" max="3591" width="4.42578125" style="4" customWidth="1"/>
    <col min="3592" max="3592" width="5.7109375" style="4" customWidth="1"/>
    <col min="3593" max="3593" width="4.7109375" style="4" customWidth="1"/>
    <col min="3594" max="3594" width="18.5703125" style="4" customWidth="1"/>
    <col min="3595" max="3595" width="17.28515625" style="4" customWidth="1"/>
    <col min="3596" max="3607" width="0" style="4" hidden="1" customWidth="1"/>
    <col min="3608" max="3840" width="9.140625" style="4"/>
    <col min="3841" max="3841" width="46.28515625" style="4" customWidth="1"/>
    <col min="3842" max="3842" width="5.28515625" style="4" customWidth="1"/>
    <col min="3843" max="3843" width="4.140625" style="4" customWidth="1"/>
    <col min="3844" max="3844" width="4.5703125" style="4" customWidth="1"/>
    <col min="3845" max="3846" width="3" style="4" customWidth="1"/>
    <col min="3847" max="3847" width="4.42578125" style="4" customWidth="1"/>
    <col min="3848" max="3848" width="5.7109375" style="4" customWidth="1"/>
    <col min="3849" max="3849" width="4.7109375" style="4" customWidth="1"/>
    <col min="3850" max="3850" width="18.5703125" style="4" customWidth="1"/>
    <col min="3851" max="3851" width="17.28515625" style="4" customWidth="1"/>
    <col min="3852" max="3863" width="0" style="4" hidden="1" customWidth="1"/>
    <col min="3864" max="4096" width="9.140625" style="4"/>
    <col min="4097" max="4097" width="46.28515625" style="4" customWidth="1"/>
    <col min="4098" max="4098" width="5.28515625" style="4" customWidth="1"/>
    <col min="4099" max="4099" width="4.140625" style="4" customWidth="1"/>
    <col min="4100" max="4100" width="4.5703125" style="4" customWidth="1"/>
    <col min="4101" max="4102" width="3" style="4" customWidth="1"/>
    <col min="4103" max="4103" width="4.42578125" style="4" customWidth="1"/>
    <col min="4104" max="4104" width="5.7109375" style="4" customWidth="1"/>
    <col min="4105" max="4105" width="4.7109375" style="4" customWidth="1"/>
    <col min="4106" max="4106" width="18.5703125" style="4" customWidth="1"/>
    <col min="4107" max="4107" width="17.28515625" style="4" customWidth="1"/>
    <col min="4108" max="4119" width="0" style="4" hidden="1" customWidth="1"/>
    <col min="4120" max="4352" width="9.140625" style="4"/>
    <col min="4353" max="4353" width="46.28515625" style="4" customWidth="1"/>
    <col min="4354" max="4354" width="5.28515625" style="4" customWidth="1"/>
    <col min="4355" max="4355" width="4.140625" style="4" customWidth="1"/>
    <col min="4356" max="4356" width="4.5703125" style="4" customWidth="1"/>
    <col min="4357" max="4358" width="3" style="4" customWidth="1"/>
    <col min="4359" max="4359" width="4.42578125" style="4" customWidth="1"/>
    <col min="4360" max="4360" width="5.7109375" style="4" customWidth="1"/>
    <col min="4361" max="4361" width="4.7109375" style="4" customWidth="1"/>
    <col min="4362" max="4362" width="18.5703125" style="4" customWidth="1"/>
    <col min="4363" max="4363" width="17.28515625" style="4" customWidth="1"/>
    <col min="4364" max="4375" width="0" style="4" hidden="1" customWidth="1"/>
    <col min="4376" max="4608" width="9.140625" style="4"/>
    <col min="4609" max="4609" width="46.28515625" style="4" customWidth="1"/>
    <col min="4610" max="4610" width="5.28515625" style="4" customWidth="1"/>
    <col min="4611" max="4611" width="4.140625" style="4" customWidth="1"/>
    <col min="4612" max="4612" width="4.5703125" style="4" customWidth="1"/>
    <col min="4613" max="4614" width="3" style="4" customWidth="1"/>
    <col min="4615" max="4615" width="4.42578125" style="4" customWidth="1"/>
    <col min="4616" max="4616" width="5.7109375" style="4" customWidth="1"/>
    <col min="4617" max="4617" width="4.7109375" style="4" customWidth="1"/>
    <col min="4618" max="4618" width="18.5703125" style="4" customWidth="1"/>
    <col min="4619" max="4619" width="17.28515625" style="4" customWidth="1"/>
    <col min="4620" max="4631" width="0" style="4" hidden="1" customWidth="1"/>
    <col min="4632" max="4864" width="9.140625" style="4"/>
    <col min="4865" max="4865" width="46.28515625" style="4" customWidth="1"/>
    <col min="4866" max="4866" width="5.28515625" style="4" customWidth="1"/>
    <col min="4867" max="4867" width="4.140625" style="4" customWidth="1"/>
    <col min="4868" max="4868" width="4.5703125" style="4" customWidth="1"/>
    <col min="4869" max="4870" width="3" style="4" customWidth="1"/>
    <col min="4871" max="4871" width="4.42578125" style="4" customWidth="1"/>
    <col min="4872" max="4872" width="5.7109375" style="4" customWidth="1"/>
    <col min="4873" max="4873" width="4.7109375" style="4" customWidth="1"/>
    <col min="4874" max="4874" width="18.5703125" style="4" customWidth="1"/>
    <col min="4875" max="4875" width="17.28515625" style="4" customWidth="1"/>
    <col min="4876" max="4887" width="0" style="4" hidden="1" customWidth="1"/>
    <col min="4888" max="5120" width="9.140625" style="4"/>
    <col min="5121" max="5121" width="46.28515625" style="4" customWidth="1"/>
    <col min="5122" max="5122" width="5.28515625" style="4" customWidth="1"/>
    <col min="5123" max="5123" width="4.140625" style="4" customWidth="1"/>
    <col min="5124" max="5124" width="4.5703125" style="4" customWidth="1"/>
    <col min="5125" max="5126" width="3" style="4" customWidth="1"/>
    <col min="5127" max="5127" width="4.42578125" style="4" customWidth="1"/>
    <col min="5128" max="5128" width="5.7109375" style="4" customWidth="1"/>
    <col min="5129" max="5129" width="4.7109375" style="4" customWidth="1"/>
    <col min="5130" max="5130" width="18.5703125" style="4" customWidth="1"/>
    <col min="5131" max="5131" width="17.28515625" style="4" customWidth="1"/>
    <col min="5132" max="5143" width="0" style="4" hidden="1" customWidth="1"/>
    <col min="5144" max="5376" width="9.140625" style="4"/>
    <col min="5377" max="5377" width="46.28515625" style="4" customWidth="1"/>
    <col min="5378" max="5378" width="5.28515625" style="4" customWidth="1"/>
    <col min="5379" max="5379" width="4.140625" style="4" customWidth="1"/>
    <col min="5380" max="5380" width="4.5703125" style="4" customWidth="1"/>
    <col min="5381" max="5382" width="3" style="4" customWidth="1"/>
    <col min="5383" max="5383" width="4.42578125" style="4" customWidth="1"/>
    <col min="5384" max="5384" width="5.7109375" style="4" customWidth="1"/>
    <col min="5385" max="5385" width="4.7109375" style="4" customWidth="1"/>
    <col min="5386" max="5386" width="18.5703125" style="4" customWidth="1"/>
    <col min="5387" max="5387" width="17.28515625" style="4" customWidth="1"/>
    <col min="5388" max="5399" width="0" style="4" hidden="1" customWidth="1"/>
    <col min="5400" max="5632" width="9.140625" style="4"/>
    <col min="5633" max="5633" width="46.28515625" style="4" customWidth="1"/>
    <col min="5634" max="5634" width="5.28515625" style="4" customWidth="1"/>
    <col min="5635" max="5635" width="4.140625" style="4" customWidth="1"/>
    <col min="5636" max="5636" width="4.5703125" style="4" customWidth="1"/>
    <col min="5637" max="5638" width="3" style="4" customWidth="1"/>
    <col min="5639" max="5639" width="4.42578125" style="4" customWidth="1"/>
    <col min="5640" max="5640" width="5.7109375" style="4" customWidth="1"/>
    <col min="5641" max="5641" width="4.7109375" style="4" customWidth="1"/>
    <col min="5642" max="5642" width="18.5703125" style="4" customWidth="1"/>
    <col min="5643" max="5643" width="17.28515625" style="4" customWidth="1"/>
    <col min="5644" max="5655" width="0" style="4" hidden="1" customWidth="1"/>
    <col min="5656" max="5888" width="9.140625" style="4"/>
    <col min="5889" max="5889" width="46.28515625" style="4" customWidth="1"/>
    <col min="5890" max="5890" width="5.28515625" style="4" customWidth="1"/>
    <col min="5891" max="5891" width="4.140625" style="4" customWidth="1"/>
    <col min="5892" max="5892" width="4.5703125" style="4" customWidth="1"/>
    <col min="5893" max="5894" width="3" style="4" customWidth="1"/>
    <col min="5895" max="5895" width="4.42578125" style="4" customWidth="1"/>
    <col min="5896" max="5896" width="5.7109375" style="4" customWidth="1"/>
    <col min="5897" max="5897" width="4.7109375" style="4" customWidth="1"/>
    <col min="5898" max="5898" width="18.5703125" style="4" customWidth="1"/>
    <col min="5899" max="5899" width="17.28515625" style="4" customWidth="1"/>
    <col min="5900" max="5911" width="0" style="4" hidden="1" customWidth="1"/>
    <col min="5912" max="6144" width="9.140625" style="4"/>
    <col min="6145" max="6145" width="46.28515625" style="4" customWidth="1"/>
    <col min="6146" max="6146" width="5.28515625" style="4" customWidth="1"/>
    <col min="6147" max="6147" width="4.140625" style="4" customWidth="1"/>
    <col min="6148" max="6148" width="4.5703125" style="4" customWidth="1"/>
    <col min="6149" max="6150" width="3" style="4" customWidth="1"/>
    <col min="6151" max="6151" width="4.42578125" style="4" customWidth="1"/>
    <col min="6152" max="6152" width="5.7109375" style="4" customWidth="1"/>
    <col min="6153" max="6153" width="4.7109375" style="4" customWidth="1"/>
    <col min="6154" max="6154" width="18.5703125" style="4" customWidth="1"/>
    <col min="6155" max="6155" width="17.28515625" style="4" customWidth="1"/>
    <col min="6156" max="6167" width="0" style="4" hidden="1" customWidth="1"/>
    <col min="6168" max="6400" width="9.140625" style="4"/>
    <col min="6401" max="6401" width="46.28515625" style="4" customWidth="1"/>
    <col min="6402" max="6402" width="5.28515625" style="4" customWidth="1"/>
    <col min="6403" max="6403" width="4.140625" style="4" customWidth="1"/>
    <col min="6404" max="6404" width="4.5703125" style="4" customWidth="1"/>
    <col min="6405" max="6406" width="3" style="4" customWidth="1"/>
    <col min="6407" max="6407" width="4.42578125" style="4" customWidth="1"/>
    <col min="6408" max="6408" width="5.7109375" style="4" customWidth="1"/>
    <col min="6409" max="6409" width="4.7109375" style="4" customWidth="1"/>
    <col min="6410" max="6410" width="18.5703125" style="4" customWidth="1"/>
    <col min="6411" max="6411" width="17.28515625" style="4" customWidth="1"/>
    <col min="6412" max="6423" width="0" style="4" hidden="1" customWidth="1"/>
    <col min="6424" max="6656" width="9.140625" style="4"/>
    <col min="6657" max="6657" width="46.28515625" style="4" customWidth="1"/>
    <col min="6658" max="6658" width="5.28515625" style="4" customWidth="1"/>
    <col min="6659" max="6659" width="4.140625" style="4" customWidth="1"/>
    <col min="6660" max="6660" width="4.5703125" style="4" customWidth="1"/>
    <col min="6661" max="6662" width="3" style="4" customWidth="1"/>
    <col min="6663" max="6663" width="4.42578125" style="4" customWidth="1"/>
    <col min="6664" max="6664" width="5.7109375" style="4" customWidth="1"/>
    <col min="6665" max="6665" width="4.7109375" style="4" customWidth="1"/>
    <col min="6666" max="6666" width="18.5703125" style="4" customWidth="1"/>
    <col min="6667" max="6667" width="17.28515625" style="4" customWidth="1"/>
    <col min="6668" max="6679" width="0" style="4" hidden="1" customWidth="1"/>
    <col min="6680" max="6912" width="9.140625" style="4"/>
    <col min="6913" max="6913" width="46.28515625" style="4" customWidth="1"/>
    <col min="6914" max="6914" width="5.28515625" style="4" customWidth="1"/>
    <col min="6915" max="6915" width="4.140625" style="4" customWidth="1"/>
    <col min="6916" max="6916" width="4.5703125" style="4" customWidth="1"/>
    <col min="6917" max="6918" width="3" style="4" customWidth="1"/>
    <col min="6919" max="6919" width="4.42578125" style="4" customWidth="1"/>
    <col min="6920" max="6920" width="5.7109375" style="4" customWidth="1"/>
    <col min="6921" max="6921" width="4.7109375" style="4" customWidth="1"/>
    <col min="6922" max="6922" width="18.5703125" style="4" customWidth="1"/>
    <col min="6923" max="6923" width="17.28515625" style="4" customWidth="1"/>
    <col min="6924" max="6935" width="0" style="4" hidden="1" customWidth="1"/>
    <col min="6936" max="7168" width="9.140625" style="4"/>
    <col min="7169" max="7169" width="46.28515625" style="4" customWidth="1"/>
    <col min="7170" max="7170" width="5.28515625" style="4" customWidth="1"/>
    <col min="7171" max="7171" width="4.140625" style="4" customWidth="1"/>
    <col min="7172" max="7172" width="4.5703125" style="4" customWidth="1"/>
    <col min="7173" max="7174" width="3" style="4" customWidth="1"/>
    <col min="7175" max="7175" width="4.42578125" style="4" customWidth="1"/>
    <col min="7176" max="7176" width="5.7109375" style="4" customWidth="1"/>
    <col min="7177" max="7177" width="4.7109375" style="4" customWidth="1"/>
    <col min="7178" max="7178" width="18.5703125" style="4" customWidth="1"/>
    <col min="7179" max="7179" width="17.28515625" style="4" customWidth="1"/>
    <col min="7180" max="7191" width="0" style="4" hidden="1" customWidth="1"/>
    <col min="7192" max="7424" width="9.140625" style="4"/>
    <col min="7425" max="7425" width="46.28515625" style="4" customWidth="1"/>
    <col min="7426" max="7426" width="5.28515625" style="4" customWidth="1"/>
    <col min="7427" max="7427" width="4.140625" style="4" customWidth="1"/>
    <col min="7428" max="7428" width="4.5703125" style="4" customWidth="1"/>
    <col min="7429" max="7430" width="3" style="4" customWidth="1"/>
    <col min="7431" max="7431" width="4.42578125" style="4" customWidth="1"/>
    <col min="7432" max="7432" width="5.7109375" style="4" customWidth="1"/>
    <col min="7433" max="7433" width="4.7109375" style="4" customWidth="1"/>
    <col min="7434" max="7434" width="18.5703125" style="4" customWidth="1"/>
    <col min="7435" max="7435" width="17.28515625" style="4" customWidth="1"/>
    <col min="7436" max="7447" width="0" style="4" hidden="1" customWidth="1"/>
    <col min="7448" max="7680" width="9.140625" style="4"/>
    <col min="7681" max="7681" width="46.28515625" style="4" customWidth="1"/>
    <col min="7682" max="7682" width="5.28515625" style="4" customWidth="1"/>
    <col min="7683" max="7683" width="4.140625" style="4" customWidth="1"/>
    <col min="7684" max="7684" width="4.5703125" style="4" customWidth="1"/>
    <col min="7685" max="7686" width="3" style="4" customWidth="1"/>
    <col min="7687" max="7687" width="4.42578125" style="4" customWidth="1"/>
    <col min="7688" max="7688" width="5.7109375" style="4" customWidth="1"/>
    <col min="7689" max="7689" width="4.7109375" style="4" customWidth="1"/>
    <col min="7690" max="7690" width="18.5703125" style="4" customWidth="1"/>
    <col min="7691" max="7691" width="17.28515625" style="4" customWidth="1"/>
    <col min="7692" max="7703" width="0" style="4" hidden="1" customWidth="1"/>
    <col min="7704" max="7936" width="9.140625" style="4"/>
    <col min="7937" max="7937" width="46.28515625" style="4" customWidth="1"/>
    <col min="7938" max="7938" width="5.28515625" style="4" customWidth="1"/>
    <col min="7939" max="7939" width="4.140625" style="4" customWidth="1"/>
    <col min="7940" max="7940" width="4.5703125" style="4" customWidth="1"/>
    <col min="7941" max="7942" width="3" style="4" customWidth="1"/>
    <col min="7943" max="7943" width="4.42578125" style="4" customWidth="1"/>
    <col min="7944" max="7944" width="5.7109375" style="4" customWidth="1"/>
    <col min="7945" max="7945" width="4.7109375" style="4" customWidth="1"/>
    <col min="7946" max="7946" width="18.5703125" style="4" customWidth="1"/>
    <col min="7947" max="7947" width="17.28515625" style="4" customWidth="1"/>
    <col min="7948" max="7959" width="0" style="4" hidden="1" customWidth="1"/>
    <col min="7960" max="8192" width="9.140625" style="4"/>
    <col min="8193" max="8193" width="46.28515625" style="4" customWidth="1"/>
    <col min="8194" max="8194" width="5.28515625" style="4" customWidth="1"/>
    <col min="8195" max="8195" width="4.140625" style="4" customWidth="1"/>
    <col min="8196" max="8196" width="4.5703125" style="4" customWidth="1"/>
    <col min="8197" max="8198" width="3" style="4" customWidth="1"/>
    <col min="8199" max="8199" width="4.42578125" style="4" customWidth="1"/>
    <col min="8200" max="8200" width="5.7109375" style="4" customWidth="1"/>
    <col min="8201" max="8201" width="4.7109375" style="4" customWidth="1"/>
    <col min="8202" max="8202" width="18.5703125" style="4" customWidth="1"/>
    <col min="8203" max="8203" width="17.28515625" style="4" customWidth="1"/>
    <col min="8204" max="8215" width="0" style="4" hidden="1" customWidth="1"/>
    <col min="8216" max="8448" width="9.140625" style="4"/>
    <col min="8449" max="8449" width="46.28515625" style="4" customWidth="1"/>
    <col min="8450" max="8450" width="5.28515625" style="4" customWidth="1"/>
    <col min="8451" max="8451" width="4.140625" style="4" customWidth="1"/>
    <col min="8452" max="8452" width="4.5703125" style="4" customWidth="1"/>
    <col min="8453" max="8454" width="3" style="4" customWidth="1"/>
    <col min="8455" max="8455" width="4.42578125" style="4" customWidth="1"/>
    <col min="8456" max="8456" width="5.7109375" style="4" customWidth="1"/>
    <col min="8457" max="8457" width="4.7109375" style="4" customWidth="1"/>
    <col min="8458" max="8458" width="18.5703125" style="4" customWidth="1"/>
    <col min="8459" max="8459" width="17.28515625" style="4" customWidth="1"/>
    <col min="8460" max="8471" width="0" style="4" hidden="1" customWidth="1"/>
    <col min="8472" max="8704" width="9.140625" style="4"/>
    <col min="8705" max="8705" width="46.28515625" style="4" customWidth="1"/>
    <col min="8706" max="8706" width="5.28515625" style="4" customWidth="1"/>
    <col min="8707" max="8707" width="4.140625" style="4" customWidth="1"/>
    <col min="8708" max="8708" width="4.5703125" style="4" customWidth="1"/>
    <col min="8709" max="8710" width="3" style="4" customWidth="1"/>
    <col min="8711" max="8711" width="4.42578125" style="4" customWidth="1"/>
    <col min="8712" max="8712" width="5.7109375" style="4" customWidth="1"/>
    <col min="8713" max="8713" width="4.7109375" style="4" customWidth="1"/>
    <col min="8714" max="8714" width="18.5703125" style="4" customWidth="1"/>
    <col min="8715" max="8715" width="17.28515625" style="4" customWidth="1"/>
    <col min="8716" max="8727" width="0" style="4" hidden="1" customWidth="1"/>
    <col min="8728" max="8960" width="9.140625" style="4"/>
    <col min="8961" max="8961" width="46.28515625" style="4" customWidth="1"/>
    <col min="8962" max="8962" width="5.28515625" style="4" customWidth="1"/>
    <col min="8963" max="8963" width="4.140625" style="4" customWidth="1"/>
    <col min="8964" max="8964" width="4.5703125" style="4" customWidth="1"/>
    <col min="8965" max="8966" width="3" style="4" customWidth="1"/>
    <col min="8967" max="8967" width="4.42578125" style="4" customWidth="1"/>
    <col min="8968" max="8968" width="5.7109375" style="4" customWidth="1"/>
    <col min="8969" max="8969" width="4.7109375" style="4" customWidth="1"/>
    <col min="8970" max="8970" width="18.5703125" style="4" customWidth="1"/>
    <col min="8971" max="8971" width="17.28515625" style="4" customWidth="1"/>
    <col min="8972" max="8983" width="0" style="4" hidden="1" customWidth="1"/>
    <col min="8984" max="9216" width="9.140625" style="4"/>
    <col min="9217" max="9217" width="46.28515625" style="4" customWidth="1"/>
    <col min="9218" max="9218" width="5.28515625" style="4" customWidth="1"/>
    <col min="9219" max="9219" width="4.140625" style="4" customWidth="1"/>
    <col min="9220" max="9220" width="4.5703125" style="4" customWidth="1"/>
    <col min="9221" max="9222" width="3" style="4" customWidth="1"/>
    <col min="9223" max="9223" width="4.42578125" style="4" customWidth="1"/>
    <col min="9224" max="9224" width="5.7109375" style="4" customWidth="1"/>
    <col min="9225" max="9225" width="4.7109375" style="4" customWidth="1"/>
    <col min="9226" max="9226" width="18.5703125" style="4" customWidth="1"/>
    <col min="9227" max="9227" width="17.28515625" style="4" customWidth="1"/>
    <col min="9228" max="9239" width="0" style="4" hidden="1" customWidth="1"/>
    <col min="9240" max="9472" width="9.140625" style="4"/>
    <col min="9473" max="9473" width="46.28515625" style="4" customWidth="1"/>
    <col min="9474" max="9474" width="5.28515625" style="4" customWidth="1"/>
    <col min="9475" max="9475" width="4.140625" style="4" customWidth="1"/>
    <col min="9476" max="9476" width="4.5703125" style="4" customWidth="1"/>
    <col min="9477" max="9478" width="3" style="4" customWidth="1"/>
    <col min="9479" max="9479" width="4.42578125" style="4" customWidth="1"/>
    <col min="9480" max="9480" width="5.7109375" style="4" customWidth="1"/>
    <col min="9481" max="9481" width="4.7109375" style="4" customWidth="1"/>
    <col min="9482" max="9482" width="18.5703125" style="4" customWidth="1"/>
    <col min="9483" max="9483" width="17.28515625" style="4" customWidth="1"/>
    <col min="9484" max="9495" width="0" style="4" hidden="1" customWidth="1"/>
    <col min="9496" max="9728" width="9.140625" style="4"/>
    <col min="9729" max="9729" width="46.28515625" style="4" customWidth="1"/>
    <col min="9730" max="9730" width="5.28515625" style="4" customWidth="1"/>
    <col min="9731" max="9731" width="4.140625" style="4" customWidth="1"/>
    <col min="9732" max="9732" width="4.5703125" style="4" customWidth="1"/>
    <col min="9733" max="9734" width="3" style="4" customWidth="1"/>
    <col min="9735" max="9735" width="4.42578125" style="4" customWidth="1"/>
    <col min="9736" max="9736" width="5.7109375" style="4" customWidth="1"/>
    <col min="9737" max="9737" width="4.7109375" style="4" customWidth="1"/>
    <col min="9738" max="9738" width="18.5703125" style="4" customWidth="1"/>
    <col min="9739" max="9739" width="17.28515625" style="4" customWidth="1"/>
    <col min="9740" max="9751" width="0" style="4" hidden="1" customWidth="1"/>
    <col min="9752" max="9984" width="9.140625" style="4"/>
    <col min="9985" max="9985" width="46.28515625" style="4" customWidth="1"/>
    <col min="9986" max="9986" width="5.28515625" style="4" customWidth="1"/>
    <col min="9987" max="9987" width="4.140625" style="4" customWidth="1"/>
    <col min="9988" max="9988" width="4.5703125" style="4" customWidth="1"/>
    <col min="9989" max="9990" width="3" style="4" customWidth="1"/>
    <col min="9991" max="9991" width="4.42578125" style="4" customWidth="1"/>
    <col min="9992" max="9992" width="5.7109375" style="4" customWidth="1"/>
    <col min="9993" max="9993" width="4.7109375" style="4" customWidth="1"/>
    <col min="9994" max="9994" width="18.5703125" style="4" customWidth="1"/>
    <col min="9995" max="9995" width="17.28515625" style="4" customWidth="1"/>
    <col min="9996" max="10007" width="0" style="4" hidden="1" customWidth="1"/>
    <col min="10008" max="10240" width="9.140625" style="4"/>
    <col min="10241" max="10241" width="46.28515625" style="4" customWidth="1"/>
    <col min="10242" max="10242" width="5.28515625" style="4" customWidth="1"/>
    <col min="10243" max="10243" width="4.140625" style="4" customWidth="1"/>
    <col min="10244" max="10244" width="4.5703125" style="4" customWidth="1"/>
    <col min="10245" max="10246" width="3" style="4" customWidth="1"/>
    <col min="10247" max="10247" width="4.42578125" style="4" customWidth="1"/>
    <col min="10248" max="10248" width="5.7109375" style="4" customWidth="1"/>
    <col min="10249" max="10249" width="4.7109375" style="4" customWidth="1"/>
    <col min="10250" max="10250" width="18.5703125" style="4" customWidth="1"/>
    <col min="10251" max="10251" width="17.28515625" style="4" customWidth="1"/>
    <col min="10252" max="10263" width="0" style="4" hidden="1" customWidth="1"/>
    <col min="10264" max="10496" width="9.140625" style="4"/>
    <col min="10497" max="10497" width="46.28515625" style="4" customWidth="1"/>
    <col min="10498" max="10498" width="5.28515625" style="4" customWidth="1"/>
    <col min="10499" max="10499" width="4.140625" style="4" customWidth="1"/>
    <col min="10500" max="10500" width="4.5703125" style="4" customWidth="1"/>
    <col min="10501" max="10502" width="3" style="4" customWidth="1"/>
    <col min="10503" max="10503" width="4.42578125" style="4" customWidth="1"/>
    <col min="10504" max="10504" width="5.7109375" style="4" customWidth="1"/>
    <col min="10505" max="10505" width="4.7109375" style="4" customWidth="1"/>
    <col min="10506" max="10506" width="18.5703125" style="4" customWidth="1"/>
    <col min="10507" max="10507" width="17.28515625" style="4" customWidth="1"/>
    <col min="10508" max="10519" width="0" style="4" hidden="1" customWidth="1"/>
    <col min="10520" max="10752" width="9.140625" style="4"/>
    <col min="10753" max="10753" width="46.28515625" style="4" customWidth="1"/>
    <col min="10754" max="10754" width="5.28515625" style="4" customWidth="1"/>
    <col min="10755" max="10755" width="4.140625" style="4" customWidth="1"/>
    <col min="10756" max="10756" width="4.5703125" style="4" customWidth="1"/>
    <col min="10757" max="10758" width="3" style="4" customWidth="1"/>
    <col min="10759" max="10759" width="4.42578125" style="4" customWidth="1"/>
    <col min="10760" max="10760" width="5.7109375" style="4" customWidth="1"/>
    <col min="10761" max="10761" width="4.7109375" style="4" customWidth="1"/>
    <col min="10762" max="10762" width="18.5703125" style="4" customWidth="1"/>
    <col min="10763" max="10763" width="17.28515625" style="4" customWidth="1"/>
    <col min="10764" max="10775" width="0" style="4" hidden="1" customWidth="1"/>
    <col min="10776" max="11008" width="9.140625" style="4"/>
    <col min="11009" max="11009" width="46.28515625" style="4" customWidth="1"/>
    <col min="11010" max="11010" width="5.28515625" style="4" customWidth="1"/>
    <col min="11011" max="11011" width="4.140625" style="4" customWidth="1"/>
    <col min="11012" max="11012" width="4.5703125" style="4" customWidth="1"/>
    <col min="11013" max="11014" width="3" style="4" customWidth="1"/>
    <col min="11015" max="11015" width="4.42578125" style="4" customWidth="1"/>
    <col min="11016" max="11016" width="5.7109375" style="4" customWidth="1"/>
    <col min="11017" max="11017" width="4.7109375" style="4" customWidth="1"/>
    <col min="11018" max="11018" width="18.5703125" style="4" customWidth="1"/>
    <col min="11019" max="11019" width="17.28515625" style="4" customWidth="1"/>
    <col min="11020" max="11031" width="0" style="4" hidden="1" customWidth="1"/>
    <col min="11032" max="11264" width="9.140625" style="4"/>
    <col min="11265" max="11265" width="46.28515625" style="4" customWidth="1"/>
    <col min="11266" max="11266" width="5.28515625" style="4" customWidth="1"/>
    <col min="11267" max="11267" width="4.140625" style="4" customWidth="1"/>
    <col min="11268" max="11268" width="4.5703125" style="4" customWidth="1"/>
    <col min="11269" max="11270" width="3" style="4" customWidth="1"/>
    <col min="11271" max="11271" width="4.42578125" style="4" customWidth="1"/>
    <col min="11272" max="11272" width="5.7109375" style="4" customWidth="1"/>
    <col min="11273" max="11273" width="4.7109375" style="4" customWidth="1"/>
    <col min="11274" max="11274" width="18.5703125" style="4" customWidth="1"/>
    <col min="11275" max="11275" width="17.28515625" style="4" customWidth="1"/>
    <col min="11276" max="11287" width="0" style="4" hidden="1" customWidth="1"/>
    <col min="11288" max="11520" width="9.140625" style="4"/>
    <col min="11521" max="11521" width="46.28515625" style="4" customWidth="1"/>
    <col min="11522" max="11522" width="5.28515625" style="4" customWidth="1"/>
    <col min="11523" max="11523" width="4.140625" style="4" customWidth="1"/>
    <col min="11524" max="11524" width="4.5703125" style="4" customWidth="1"/>
    <col min="11525" max="11526" width="3" style="4" customWidth="1"/>
    <col min="11527" max="11527" width="4.42578125" style="4" customWidth="1"/>
    <col min="11528" max="11528" width="5.7109375" style="4" customWidth="1"/>
    <col min="11529" max="11529" width="4.7109375" style="4" customWidth="1"/>
    <col min="11530" max="11530" width="18.5703125" style="4" customWidth="1"/>
    <col min="11531" max="11531" width="17.28515625" style="4" customWidth="1"/>
    <col min="11532" max="11543" width="0" style="4" hidden="1" customWidth="1"/>
    <col min="11544" max="11776" width="9.140625" style="4"/>
    <col min="11777" max="11777" width="46.28515625" style="4" customWidth="1"/>
    <col min="11778" max="11778" width="5.28515625" style="4" customWidth="1"/>
    <col min="11779" max="11779" width="4.140625" style="4" customWidth="1"/>
    <col min="11780" max="11780" width="4.5703125" style="4" customWidth="1"/>
    <col min="11781" max="11782" width="3" style="4" customWidth="1"/>
    <col min="11783" max="11783" width="4.42578125" style="4" customWidth="1"/>
    <col min="11784" max="11784" width="5.7109375" style="4" customWidth="1"/>
    <col min="11785" max="11785" width="4.7109375" style="4" customWidth="1"/>
    <col min="11786" max="11786" width="18.5703125" style="4" customWidth="1"/>
    <col min="11787" max="11787" width="17.28515625" style="4" customWidth="1"/>
    <col min="11788" max="11799" width="0" style="4" hidden="1" customWidth="1"/>
    <col min="11800" max="12032" width="9.140625" style="4"/>
    <col min="12033" max="12033" width="46.28515625" style="4" customWidth="1"/>
    <col min="12034" max="12034" width="5.28515625" style="4" customWidth="1"/>
    <col min="12035" max="12035" width="4.140625" style="4" customWidth="1"/>
    <col min="12036" max="12036" width="4.5703125" style="4" customWidth="1"/>
    <col min="12037" max="12038" width="3" style="4" customWidth="1"/>
    <col min="12039" max="12039" width="4.42578125" style="4" customWidth="1"/>
    <col min="12040" max="12040" width="5.7109375" style="4" customWidth="1"/>
    <col min="12041" max="12041" width="4.7109375" style="4" customWidth="1"/>
    <col min="12042" max="12042" width="18.5703125" style="4" customWidth="1"/>
    <col min="12043" max="12043" width="17.28515625" style="4" customWidth="1"/>
    <col min="12044" max="12055" width="0" style="4" hidden="1" customWidth="1"/>
    <col min="12056" max="12288" width="9.140625" style="4"/>
    <col min="12289" max="12289" width="46.28515625" style="4" customWidth="1"/>
    <col min="12290" max="12290" width="5.28515625" style="4" customWidth="1"/>
    <col min="12291" max="12291" width="4.140625" style="4" customWidth="1"/>
    <col min="12292" max="12292" width="4.5703125" style="4" customWidth="1"/>
    <col min="12293" max="12294" width="3" style="4" customWidth="1"/>
    <col min="12295" max="12295" width="4.42578125" style="4" customWidth="1"/>
    <col min="12296" max="12296" width="5.7109375" style="4" customWidth="1"/>
    <col min="12297" max="12297" width="4.7109375" style="4" customWidth="1"/>
    <col min="12298" max="12298" width="18.5703125" style="4" customWidth="1"/>
    <col min="12299" max="12299" width="17.28515625" style="4" customWidth="1"/>
    <col min="12300" max="12311" width="0" style="4" hidden="1" customWidth="1"/>
    <col min="12312" max="12544" width="9.140625" style="4"/>
    <col min="12545" max="12545" width="46.28515625" style="4" customWidth="1"/>
    <col min="12546" max="12546" width="5.28515625" style="4" customWidth="1"/>
    <col min="12547" max="12547" width="4.140625" style="4" customWidth="1"/>
    <col min="12548" max="12548" width="4.5703125" style="4" customWidth="1"/>
    <col min="12549" max="12550" width="3" style="4" customWidth="1"/>
    <col min="12551" max="12551" width="4.42578125" style="4" customWidth="1"/>
    <col min="12552" max="12552" width="5.7109375" style="4" customWidth="1"/>
    <col min="12553" max="12553" width="4.7109375" style="4" customWidth="1"/>
    <col min="12554" max="12554" width="18.5703125" style="4" customWidth="1"/>
    <col min="12555" max="12555" width="17.28515625" style="4" customWidth="1"/>
    <col min="12556" max="12567" width="0" style="4" hidden="1" customWidth="1"/>
    <col min="12568" max="12800" width="9.140625" style="4"/>
    <col min="12801" max="12801" width="46.28515625" style="4" customWidth="1"/>
    <col min="12802" max="12802" width="5.28515625" style="4" customWidth="1"/>
    <col min="12803" max="12803" width="4.140625" style="4" customWidth="1"/>
    <col min="12804" max="12804" width="4.5703125" style="4" customWidth="1"/>
    <col min="12805" max="12806" width="3" style="4" customWidth="1"/>
    <col min="12807" max="12807" width="4.42578125" style="4" customWidth="1"/>
    <col min="12808" max="12808" width="5.7109375" style="4" customWidth="1"/>
    <col min="12809" max="12809" width="4.7109375" style="4" customWidth="1"/>
    <col min="12810" max="12810" width="18.5703125" style="4" customWidth="1"/>
    <col min="12811" max="12811" width="17.28515625" style="4" customWidth="1"/>
    <col min="12812" max="12823" width="0" style="4" hidden="1" customWidth="1"/>
    <col min="12824" max="13056" width="9.140625" style="4"/>
    <col min="13057" max="13057" width="46.28515625" style="4" customWidth="1"/>
    <col min="13058" max="13058" width="5.28515625" style="4" customWidth="1"/>
    <col min="13059" max="13059" width="4.140625" style="4" customWidth="1"/>
    <col min="13060" max="13060" width="4.5703125" style="4" customWidth="1"/>
    <col min="13061" max="13062" width="3" style="4" customWidth="1"/>
    <col min="13063" max="13063" width="4.42578125" style="4" customWidth="1"/>
    <col min="13064" max="13064" width="5.7109375" style="4" customWidth="1"/>
    <col min="13065" max="13065" width="4.7109375" style="4" customWidth="1"/>
    <col min="13066" max="13066" width="18.5703125" style="4" customWidth="1"/>
    <col min="13067" max="13067" width="17.28515625" style="4" customWidth="1"/>
    <col min="13068" max="13079" width="0" style="4" hidden="1" customWidth="1"/>
    <col min="13080" max="13312" width="9.140625" style="4"/>
    <col min="13313" max="13313" width="46.28515625" style="4" customWidth="1"/>
    <col min="13314" max="13314" width="5.28515625" style="4" customWidth="1"/>
    <col min="13315" max="13315" width="4.140625" style="4" customWidth="1"/>
    <col min="13316" max="13316" width="4.5703125" style="4" customWidth="1"/>
    <col min="13317" max="13318" width="3" style="4" customWidth="1"/>
    <col min="13319" max="13319" width="4.42578125" style="4" customWidth="1"/>
    <col min="13320" max="13320" width="5.7109375" style="4" customWidth="1"/>
    <col min="13321" max="13321" width="4.7109375" style="4" customWidth="1"/>
    <col min="13322" max="13322" width="18.5703125" style="4" customWidth="1"/>
    <col min="13323" max="13323" width="17.28515625" style="4" customWidth="1"/>
    <col min="13324" max="13335" width="0" style="4" hidden="1" customWidth="1"/>
    <col min="13336" max="13568" width="9.140625" style="4"/>
    <col min="13569" max="13569" width="46.28515625" style="4" customWidth="1"/>
    <col min="13570" max="13570" width="5.28515625" style="4" customWidth="1"/>
    <col min="13571" max="13571" width="4.140625" style="4" customWidth="1"/>
    <col min="13572" max="13572" width="4.5703125" style="4" customWidth="1"/>
    <col min="13573" max="13574" width="3" style="4" customWidth="1"/>
    <col min="13575" max="13575" width="4.42578125" style="4" customWidth="1"/>
    <col min="13576" max="13576" width="5.7109375" style="4" customWidth="1"/>
    <col min="13577" max="13577" width="4.7109375" style="4" customWidth="1"/>
    <col min="13578" max="13578" width="18.5703125" style="4" customWidth="1"/>
    <col min="13579" max="13579" width="17.28515625" style="4" customWidth="1"/>
    <col min="13580" max="13591" width="0" style="4" hidden="1" customWidth="1"/>
    <col min="13592" max="13824" width="9.140625" style="4"/>
    <col min="13825" max="13825" width="46.28515625" style="4" customWidth="1"/>
    <col min="13826" max="13826" width="5.28515625" style="4" customWidth="1"/>
    <col min="13827" max="13827" width="4.140625" style="4" customWidth="1"/>
    <col min="13828" max="13828" width="4.5703125" style="4" customWidth="1"/>
    <col min="13829" max="13830" width="3" style="4" customWidth="1"/>
    <col min="13831" max="13831" width="4.42578125" style="4" customWidth="1"/>
    <col min="13832" max="13832" width="5.7109375" style="4" customWidth="1"/>
    <col min="13833" max="13833" width="4.7109375" style="4" customWidth="1"/>
    <col min="13834" max="13834" width="18.5703125" style="4" customWidth="1"/>
    <col min="13835" max="13835" width="17.28515625" style="4" customWidth="1"/>
    <col min="13836" max="13847" width="0" style="4" hidden="1" customWidth="1"/>
    <col min="13848" max="14080" width="9.140625" style="4"/>
    <col min="14081" max="14081" width="46.28515625" style="4" customWidth="1"/>
    <col min="14082" max="14082" width="5.28515625" style="4" customWidth="1"/>
    <col min="14083" max="14083" width="4.140625" style="4" customWidth="1"/>
    <col min="14084" max="14084" width="4.5703125" style="4" customWidth="1"/>
    <col min="14085" max="14086" width="3" style="4" customWidth="1"/>
    <col min="14087" max="14087" width="4.42578125" style="4" customWidth="1"/>
    <col min="14088" max="14088" width="5.7109375" style="4" customWidth="1"/>
    <col min="14089" max="14089" width="4.7109375" style="4" customWidth="1"/>
    <col min="14090" max="14090" width="18.5703125" style="4" customWidth="1"/>
    <col min="14091" max="14091" width="17.28515625" style="4" customWidth="1"/>
    <col min="14092" max="14103" width="0" style="4" hidden="1" customWidth="1"/>
    <col min="14104" max="14336" width="9.140625" style="4"/>
    <col min="14337" max="14337" width="46.28515625" style="4" customWidth="1"/>
    <col min="14338" max="14338" width="5.28515625" style="4" customWidth="1"/>
    <col min="14339" max="14339" width="4.140625" style="4" customWidth="1"/>
    <col min="14340" max="14340" width="4.5703125" style="4" customWidth="1"/>
    <col min="14341" max="14342" width="3" style="4" customWidth="1"/>
    <col min="14343" max="14343" width="4.42578125" style="4" customWidth="1"/>
    <col min="14344" max="14344" width="5.7109375" style="4" customWidth="1"/>
    <col min="14345" max="14345" width="4.7109375" style="4" customWidth="1"/>
    <col min="14346" max="14346" width="18.5703125" style="4" customWidth="1"/>
    <col min="14347" max="14347" width="17.28515625" style="4" customWidth="1"/>
    <col min="14348" max="14359" width="0" style="4" hidden="1" customWidth="1"/>
    <col min="14360" max="14592" width="9.140625" style="4"/>
    <col min="14593" max="14593" width="46.28515625" style="4" customWidth="1"/>
    <col min="14594" max="14594" width="5.28515625" style="4" customWidth="1"/>
    <col min="14595" max="14595" width="4.140625" style="4" customWidth="1"/>
    <col min="14596" max="14596" width="4.5703125" style="4" customWidth="1"/>
    <col min="14597" max="14598" width="3" style="4" customWidth="1"/>
    <col min="14599" max="14599" width="4.42578125" style="4" customWidth="1"/>
    <col min="14600" max="14600" width="5.7109375" style="4" customWidth="1"/>
    <col min="14601" max="14601" width="4.7109375" style="4" customWidth="1"/>
    <col min="14602" max="14602" width="18.5703125" style="4" customWidth="1"/>
    <col min="14603" max="14603" width="17.28515625" style="4" customWidth="1"/>
    <col min="14604" max="14615" width="0" style="4" hidden="1" customWidth="1"/>
    <col min="14616" max="14848" width="9.140625" style="4"/>
    <col min="14849" max="14849" width="46.28515625" style="4" customWidth="1"/>
    <col min="14850" max="14850" width="5.28515625" style="4" customWidth="1"/>
    <col min="14851" max="14851" width="4.140625" style="4" customWidth="1"/>
    <col min="14852" max="14852" width="4.5703125" style="4" customWidth="1"/>
    <col min="14853" max="14854" width="3" style="4" customWidth="1"/>
    <col min="14855" max="14855" width="4.42578125" style="4" customWidth="1"/>
    <col min="14856" max="14856" width="5.7109375" style="4" customWidth="1"/>
    <col min="14857" max="14857" width="4.7109375" style="4" customWidth="1"/>
    <col min="14858" max="14858" width="18.5703125" style="4" customWidth="1"/>
    <col min="14859" max="14859" width="17.28515625" style="4" customWidth="1"/>
    <col min="14860" max="14871" width="0" style="4" hidden="1" customWidth="1"/>
    <col min="14872" max="15104" width="9.140625" style="4"/>
    <col min="15105" max="15105" width="46.28515625" style="4" customWidth="1"/>
    <col min="15106" max="15106" width="5.28515625" style="4" customWidth="1"/>
    <col min="15107" max="15107" width="4.140625" style="4" customWidth="1"/>
    <col min="15108" max="15108" width="4.5703125" style="4" customWidth="1"/>
    <col min="15109" max="15110" width="3" style="4" customWidth="1"/>
    <col min="15111" max="15111" width="4.42578125" style="4" customWidth="1"/>
    <col min="15112" max="15112" width="5.7109375" style="4" customWidth="1"/>
    <col min="15113" max="15113" width="4.7109375" style="4" customWidth="1"/>
    <col min="15114" max="15114" width="18.5703125" style="4" customWidth="1"/>
    <col min="15115" max="15115" width="17.28515625" style="4" customWidth="1"/>
    <col min="15116" max="15127" width="0" style="4" hidden="1" customWidth="1"/>
    <col min="15128" max="15360" width="9.140625" style="4"/>
    <col min="15361" max="15361" width="46.28515625" style="4" customWidth="1"/>
    <col min="15362" max="15362" width="5.28515625" style="4" customWidth="1"/>
    <col min="15363" max="15363" width="4.140625" style="4" customWidth="1"/>
    <col min="15364" max="15364" width="4.5703125" style="4" customWidth="1"/>
    <col min="15365" max="15366" width="3" style="4" customWidth="1"/>
    <col min="15367" max="15367" width="4.42578125" style="4" customWidth="1"/>
    <col min="15368" max="15368" width="5.7109375" style="4" customWidth="1"/>
    <col min="15369" max="15369" width="4.7109375" style="4" customWidth="1"/>
    <col min="15370" max="15370" width="18.5703125" style="4" customWidth="1"/>
    <col min="15371" max="15371" width="17.28515625" style="4" customWidth="1"/>
    <col min="15372" max="15383" width="0" style="4" hidden="1" customWidth="1"/>
    <col min="15384" max="15616" width="9.140625" style="4"/>
    <col min="15617" max="15617" width="46.28515625" style="4" customWidth="1"/>
    <col min="15618" max="15618" width="5.28515625" style="4" customWidth="1"/>
    <col min="15619" max="15619" width="4.140625" style="4" customWidth="1"/>
    <col min="15620" max="15620" width="4.5703125" style="4" customWidth="1"/>
    <col min="15621" max="15622" width="3" style="4" customWidth="1"/>
    <col min="15623" max="15623" width="4.42578125" style="4" customWidth="1"/>
    <col min="15624" max="15624" width="5.7109375" style="4" customWidth="1"/>
    <col min="15625" max="15625" width="4.7109375" style="4" customWidth="1"/>
    <col min="15626" max="15626" width="18.5703125" style="4" customWidth="1"/>
    <col min="15627" max="15627" width="17.28515625" style="4" customWidth="1"/>
    <col min="15628" max="15639" width="0" style="4" hidden="1" customWidth="1"/>
    <col min="15640" max="15872" width="9.140625" style="4"/>
    <col min="15873" max="15873" width="46.28515625" style="4" customWidth="1"/>
    <col min="15874" max="15874" width="5.28515625" style="4" customWidth="1"/>
    <col min="15875" max="15875" width="4.140625" style="4" customWidth="1"/>
    <col min="15876" max="15876" width="4.5703125" style="4" customWidth="1"/>
    <col min="15877" max="15878" width="3" style="4" customWidth="1"/>
    <col min="15879" max="15879" width="4.42578125" style="4" customWidth="1"/>
    <col min="15880" max="15880" width="5.7109375" style="4" customWidth="1"/>
    <col min="15881" max="15881" width="4.7109375" style="4" customWidth="1"/>
    <col min="15882" max="15882" width="18.5703125" style="4" customWidth="1"/>
    <col min="15883" max="15883" width="17.28515625" style="4" customWidth="1"/>
    <col min="15884" max="15895" width="0" style="4" hidden="1" customWidth="1"/>
    <col min="15896" max="16128" width="9.140625" style="4"/>
    <col min="16129" max="16129" width="46.28515625" style="4" customWidth="1"/>
    <col min="16130" max="16130" width="5.28515625" style="4" customWidth="1"/>
    <col min="16131" max="16131" width="4.140625" style="4" customWidth="1"/>
    <col min="16132" max="16132" width="4.5703125" style="4" customWidth="1"/>
    <col min="16133" max="16134" width="3" style="4" customWidth="1"/>
    <col min="16135" max="16135" width="4.42578125" style="4" customWidth="1"/>
    <col min="16136" max="16136" width="5.7109375" style="4" customWidth="1"/>
    <col min="16137" max="16137" width="4.7109375" style="4" customWidth="1"/>
    <col min="16138" max="16138" width="18.5703125" style="4" customWidth="1"/>
    <col min="16139" max="16139" width="17.28515625" style="4" customWidth="1"/>
    <col min="16140" max="16151" width="0" style="4" hidden="1" customWidth="1"/>
    <col min="16152" max="16384" width="9.140625" style="4"/>
  </cols>
  <sheetData>
    <row r="1" spans="1:19" ht="12" customHeight="1" x14ac:dyDescent="0.2">
      <c r="K1" s="97" t="s">
        <v>657</v>
      </c>
      <c r="L1" s="23"/>
    </row>
    <row r="2" spans="1:19" x14ac:dyDescent="0.2">
      <c r="K2" s="97"/>
      <c r="L2" s="23"/>
    </row>
    <row r="3" spans="1:19" ht="40.5" customHeight="1" x14ac:dyDescent="0.2">
      <c r="A3" s="98"/>
      <c r="B3" s="98"/>
      <c r="C3" s="98"/>
      <c r="D3" s="98"/>
      <c r="E3" s="99"/>
      <c r="F3" s="99"/>
      <c r="G3" s="99"/>
      <c r="H3" s="99"/>
      <c r="I3" s="98"/>
      <c r="J3" s="21"/>
      <c r="K3" s="97"/>
      <c r="L3" s="23"/>
    </row>
    <row r="4" spans="1:19" ht="31.5" customHeight="1" x14ac:dyDescent="0.2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22"/>
      <c r="L4" s="26"/>
    </row>
    <row r="5" spans="1:19" ht="15.75" x14ac:dyDescent="0.2">
      <c r="A5" s="100" t="s">
        <v>504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9" ht="15.75" x14ac:dyDescent="0.2">
      <c r="A6" s="100" t="s">
        <v>658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9" ht="35.25" customHeight="1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9" ht="15.75" x14ac:dyDescent="0.2">
      <c r="J8" s="5"/>
    </row>
    <row r="9" spans="1:19" ht="15.75" x14ac:dyDescent="0.2">
      <c r="J9" s="5"/>
      <c r="K9" s="28" t="s">
        <v>2</v>
      </c>
      <c r="L9" s="29" t="s">
        <v>505</v>
      </c>
    </row>
    <row r="10" spans="1:19" s="7" customFormat="1" x14ac:dyDescent="0.25">
      <c r="A10" s="108" t="s">
        <v>3</v>
      </c>
      <c r="B10" s="108" t="s">
        <v>4</v>
      </c>
      <c r="C10" s="108"/>
      <c r="D10" s="108"/>
      <c r="E10" s="108"/>
      <c r="F10" s="108"/>
      <c r="G10" s="108"/>
      <c r="H10" s="108"/>
      <c r="I10" s="108"/>
      <c r="J10" s="109" t="s">
        <v>5</v>
      </c>
      <c r="K10" s="110"/>
      <c r="L10" s="30"/>
      <c r="P10" s="31"/>
      <c r="Q10" s="32"/>
      <c r="R10" s="8"/>
    </row>
    <row r="11" spans="1:19" s="7" customFormat="1" x14ac:dyDescent="0.2">
      <c r="A11" s="108"/>
      <c r="B11" s="33" t="s">
        <v>6</v>
      </c>
      <c r="C11" s="33" t="s">
        <v>7</v>
      </c>
      <c r="D11" s="33" t="s">
        <v>8</v>
      </c>
      <c r="E11" s="103" t="s">
        <v>9</v>
      </c>
      <c r="F11" s="103"/>
      <c r="G11" s="103"/>
      <c r="H11" s="103"/>
      <c r="I11" s="34" t="s">
        <v>10</v>
      </c>
      <c r="J11" s="35" t="s">
        <v>11</v>
      </c>
      <c r="K11" s="35" t="s">
        <v>506</v>
      </c>
      <c r="L11" s="36" t="s">
        <v>11</v>
      </c>
      <c r="M11" s="8"/>
      <c r="N11" s="7" t="s">
        <v>12</v>
      </c>
      <c r="P11" s="37" t="s">
        <v>11</v>
      </c>
      <c r="Q11" s="32"/>
      <c r="R11" s="8"/>
    </row>
    <row r="12" spans="1:19" s="7" customFormat="1" x14ac:dyDescent="0.25">
      <c r="A12" s="38">
        <v>1</v>
      </c>
      <c r="B12" s="38">
        <v>2</v>
      </c>
      <c r="C12" s="38">
        <v>3</v>
      </c>
      <c r="D12" s="38">
        <v>4</v>
      </c>
      <c r="E12" s="103" t="s">
        <v>13</v>
      </c>
      <c r="F12" s="103"/>
      <c r="G12" s="103"/>
      <c r="H12" s="103"/>
      <c r="I12" s="38" t="s">
        <v>14</v>
      </c>
      <c r="J12" s="38" t="s">
        <v>16</v>
      </c>
      <c r="K12" s="38" t="s">
        <v>17</v>
      </c>
      <c r="L12" s="39"/>
      <c r="M12" s="8"/>
      <c r="P12" s="40" t="s">
        <v>17</v>
      </c>
      <c r="Q12" s="32"/>
      <c r="R12" s="8"/>
    </row>
    <row r="13" spans="1:19" s="10" customFormat="1" ht="24" customHeight="1" x14ac:dyDescent="0.2">
      <c r="A13" s="41" t="s">
        <v>18</v>
      </c>
      <c r="B13" s="42" t="s">
        <v>19</v>
      </c>
      <c r="C13" s="42"/>
      <c r="D13" s="42"/>
      <c r="E13" s="42"/>
      <c r="F13" s="42"/>
      <c r="G13" s="42"/>
      <c r="H13" s="42"/>
      <c r="I13" s="42"/>
      <c r="J13" s="43">
        <v>147173560.05000001</v>
      </c>
      <c r="K13" s="43">
        <v>147034647.64999998</v>
      </c>
      <c r="L13" s="44" t="e">
        <f>L14+L219+L255+#REF!+#REF!+#REF!+#REF!+#REF!</f>
        <v>#REF!</v>
      </c>
      <c r="M13" s="44"/>
      <c r="N13" s="44"/>
      <c r="O13" s="44"/>
      <c r="P13" s="44" t="e">
        <f>P14+P219+P255+#REF!+#REF!+#REF!+#REF!+#REF!</f>
        <v>#REF!</v>
      </c>
      <c r="Q13" s="44"/>
      <c r="R13" s="45"/>
      <c r="S13" s="45"/>
    </row>
    <row r="14" spans="1:19" s="10" customFormat="1" x14ac:dyDescent="0.2">
      <c r="A14" s="41" t="s">
        <v>20</v>
      </c>
      <c r="B14" s="42" t="s">
        <v>19</v>
      </c>
      <c r="C14" s="42" t="s">
        <v>21</v>
      </c>
      <c r="D14" s="42"/>
      <c r="E14" s="42"/>
      <c r="F14" s="42"/>
      <c r="G14" s="42"/>
      <c r="H14" s="42"/>
      <c r="I14" s="42"/>
      <c r="J14" s="43">
        <v>97329349.439999998</v>
      </c>
      <c r="K14" s="43">
        <v>97223287.039999992</v>
      </c>
      <c r="L14" s="42">
        <f>L15+L28+L130+L137+L143</f>
        <v>167279.01935000002</v>
      </c>
      <c r="M14" s="42"/>
      <c r="N14" s="42"/>
      <c r="O14" s="42"/>
      <c r="P14" s="42">
        <f>P15+P28+P130+P137+P143</f>
        <v>167279.01935000002</v>
      </c>
      <c r="Q14" s="42"/>
      <c r="R14" s="45"/>
      <c r="S14" s="45"/>
    </row>
    <row r="15" spans="1:19" s="10" customFormat="1" ht="24" x14ac:dyDescent="0.2">
      <c r="A15" s="41" t="s">
        <v>22</v>
      </c>
      <c r="B15" s="46" t="s">
        <v>19</v>
      </c>
      <c r="C15" s="46" t="s">
        <v>21</v>
      </c>
      <c r="D15" s="46" t="s">
        <v>23</v>
      </c>
      <c r="E15" s="46"/>
      <c r="F15" s="46"/>
      <c r="G15" s="46"/>
      <c r="H15" s="46"/>
      <c r="I15" s="46"/>
      <c r="J15" s="47">
        <v>1654300</v>
      </c>
      <c r="K15" s="47">
        <v>1654300</v>
      </c>
      <c r="L15" s="46">
        <f>L16</f>
        <v>51682.629059999999</v>
      </c>
      <c r="M15" s="46"/>
      <c r="N15" s="46"/>
      <c r="O15" s="46"/>
      <c r="P15" s="46">
        <f>P16</f>
        <v>51682.629059999999</v>
      </c>
      <c r="Q15" s="46"/>
      <c r="R15" s="48"/>
      <c r="S15" s="48"/>
    </row>
    <row r="16" spans="1:19" s="10" customFormat="1" ht="24" x14ac:dyDescent="0.2">
      <c r="A16" s="41" t="s">
        <v>24</v>
      </c>
      <c r="B16" s="46" t="s">
        <v>19</v>
      </c>
      <c r="C16" s="46" t="s">
        <v>21</v>
      </c>
      <c r="D16" s="46" t="s">
        <v>23</v>
      </c>
      <c r="E16" s="46" t="s">
        <v>25</v>
      </c>
      <c r="F16" s="46" t="s">
        <v>26</v>
      </c>
      <c r="G16" s="46" t="s">
        <v>27</v>
      </c>
      <c r="H16" s="46" t="s">
        <v>28</v>
      </c>
      <c r="I16" s="46"/>
      <c r="J16" s="47">
        <v>1654300</v>
      </c>
      <c r="K16" s="47">
        <v>1654300</v>
      </c>
      <c r="L16" s="46">
        <f>L17</f>
        <v>51682.629059999999</v>
      </c>
      <c r="M16" s="46"/>
      <c r="N16" s="46"/>
      <c r="O16" s="46"/>
      <c r="P16" s="46">
        <f>P17</f>
        <v>51682.629059999999</v>
      </c>
      <c r="Q16" s="46"/>
      <c r="R16" s="48"/>
      <c r="S16" s="48"/>
    </row>
    <row r="17" spans="1:19" s="10" customFormat="1" x14ac:dyDescent="0.2">
      <c r="A17" s="41" t="s">
        <v>29</v>
      </c>
      <c r="B17" s="46" t="s">
        <v>19</v>
      </c>
      <c r="C17" s="46" t="s">
        <v>21</v>
      </c>
      <c r="D17" s="46" t="s">
        <v>23</v>
      </c>
      <c r="E17" s="46" t="s">
        <v>25</v>
      </c>
      <c r="F17" s="46" t="s">
        <v>30</v>
      </c>
      <c r="G17" s="46" t="s">
        <v>27</v>
      </c>
      <c r="H17" s="46" t="s">
        <v>28</v>
      </c>
      <c r="I17" s="46"/>
      <c r="J17" s="47">
        <v>1654300</v>
      </c>
      <c r="K17" s="47">
        <v>1654300</v>
      </c>
      <c r="L17" s="46">
        <f>L18+L23</f>
        <v>51682.629059999999</v>
      </c>
      <c r="M17" s="46"/>
      <c r="N17" s="46"/>
      <c r="O17" s="46"/>
      <c r="P17" s="46">
        <f>P18+P23</f>
        <v>51682.629059999999</v>
      </c>
      <c r="Q17" s="46"/>
      <c r="R17" s="48"/>
      <c r="S17" s="48"/>
    </row>
    <row r="18" spans="1:19" s="10" customFormat="1" ht="24" x14ac:dyDescent="0.2">
      <c r="A18" s="41" t="s">
        <v>31</v>
      </c>
      <c r="B18" s="46" t="s">
        <v>19</v>
      </c>
      <c r="C18" s="46" t="s">
        <v>21</v>
      </c>
      <c r="D18" s="46" t="s">
        <v>23</v>
      </c>
      <c r="E18" s="42" t="s">
        <v>25</v>
      </c>
      <c r="F18" s="42" t="s">
        <v>30</v>
      </c>
      <c r="G18" s="42" t="s">
        <v>27</v>
      </c>
      <c r="H18" s="42" t="s">
        <v>32</v>
      </c>
      <c r="I18" s="46"/>
      <c r="J18" s="47">
        <v>41550</v>
      </c>
      <c r="K18" s="47">
        <v>41550</v>
      </c>
      <c r="L18" s="46">
        <f>L19</f>
        <v>51621.889060000001</v>
      </c>
      <c r="M18" s="42"/>
      <c r="N18" s="42"/>
      <c r="O18" s="42"/>
      <c r="P18" s="42">
        <f>P19</f>
        <v>51621.889060000001</v>
      </c>
      <c r="Q18" s="46"/>
      <c r="R18" s="48"/>
      <c r="S18" s="48"/>
    </row>
    <row r="19" spans="1:19" s="10" customFormat="1" ht="48" x14ac:dyDescent="0.2">
      <c r="A19" s="41" t="s">
        <v>33</v>
      </c>
      <c r="B19" s="46" t="s">
        <v>19</v>
      </c>
      <c r="C19" s="46" t="s">
        <v>21</v>
      </c>
      <c r="D19" s="46" t="s">
        <v>23</v>
      </c>
      <c r="E19" s="42" t="s">
        <v>25</v>
      </c>
      <c r="F19" s="42" t="s">
        <v>30</v>
      </c>
      <c r="G19" s="42" t="s">
        <v>27</v>
      </c>
      <c r="H19" s="42" t="s">
        <v>32</v>
      </c>
      <c r="I19" s="46" t="s">
        <v>34</v>
      </c>
      <c r="J19" s="47">
        <v>41550</v>
      </c>
      <c r="K19" s="47">
        <v>41550</v>
      </c>
      <c r="L19" s="46">
        <f>L20</f>
        <v>51621.889060000001</v>
      </c>
      <c r="M19" s="42"/>
      <c r="N19" s="42"/>
      <c r="O19" s="42"/>
      <c r="P19" s="42">
        <f>P20</f>
        <v>51621.889060000001</v>
      </c>
      <c r="Q19" s="46"/>
      <c r="R19" s="48"/>
      <c r="S19" s="48"/>
    </row>
    <row r="20" spans="1:19" s="10" customFormat="1" ht="24" x14ac:dyDescent="0.2">
      <c r="A20" s="41" t="s">
        <v>35</v>
      </c>
      <c r="B20" s="46" t="s">
        <v>19</v>
      </c>
      <c r="C20" s="46" t="s">
        <v>21</v>
      </c>
      <c r="D20" s="46" t="s">
        <v>23</v>
      </c>
      <c r="E20" s="42" t="s">
        <v>25</v>
      </c>
      <c r="F20" s="42" t="s">
        <v>30</v>
      </c>
      <c r="G20" s="42" t="s">
        <v>27</v>
      </c>
      <c r="H20" s="42" t="s">
        <v>36</v>
      </c>
      <c r="I20" s="46"/>
      <c r="J20" s="47">
        <v>1612750</v>
      </c>
      <c r="K20" s="47">
        <v>1612750</v>
      </c>
      <c r="L20" s="46">
        <f>L21+L22</f>
        <v>51621.889060000001</v>
      </c>
      <c r="M20" s="42"/>
      <c r="N20" s="42"/>
      <c r="O20" s="42"/>
      <c r="P20" s="42">
        <f>P21+P22</f>
        <v>51621.889060000001</v>
      </c>
      <c r="Q20" s="46"/>
      <c r="R20" s="48"/>
      <c r="S20" s="48"/>
    </row>
    <row r="21" spans="1:19" s="10" customFormat="1" ht="48" x14ac:dyDescent="0.2">
      <c r="A21" s="41" t="s">
        <v>33</v>
      </c>
      <c r="B21" s="46" t="s">
        <v>19</v>
      </c>
      <c r="C21" s="46" t="s">
        <v>21</v>
      </c>
      <c r="D21" s="46" t="s">
        <v>23</v>
      </c>
      <c r="E21" s="42" t="s">
        <v>25</v>
      </c>
      <c r="F21" s="42" t="s">
        <v>30</v>
      </c>
      <c r="G21" s="42" t="s">
        <v>27</v>
      </c>
      <c r="H21" s="42" t="s">
        <v>36</v>
      </c>
      <c r="I21" s="46" t="s">
        <v>34</v>
      </c>
      <c r="J21" s="47">
        <v>1612750</v>
      </c>
      <c r="K21" s="47">
        <v>1612750</v>
      </c>
      <c r="L21" s="49">
        <f>K21/1000</f>
        <v>1612.75</v>
      </c>
      <c r="M21" s="50">
        <v>1</v>
      </c>
      <c r="N21" s="50"/>
      <c r="O21" s="50"/>
      <c r="P21" s="50">
        <f>K21/1000</f>
        <v>1612.75</v>
      </c>
      <c r="Q21" s="49"/>
      <c r="R21" s="48"/>
      <c r="S21" s="48"/>
    </row>
    <row r="22" spans="1:19" s="10" customFormat="1" ht="18.75" customHeight="1" x14ac:dyDescent="0.2">
      <c r="A22" s="41" t="s">
        <v>37</v>
      </c>
      <c r="B22" s="46" t="s">
        <v>19</v>
      </c>
      <c r="C22" s="46" t="s">
        <v>21</v>
      </c>
      <c r="D22" s="46" t="s">
        <v>38</v>
      </c>
      <c r="E22" s="46"/>
      <c r="F22" s="46"/>
      <c r="G22" s="46"/>
      <c r="H22" s="46"/>
      <c r="I22" s="46"/>
      <c r="J22" s="47">
        <v>50009139.060000002</v>
      </c>
      <c r="K22" s="47">
        <v>50009139.060000002</v>
      </c>
      <c r="L22" s="49">
        <f>K22/1000</f>
        <v>50009.139060000001</v>
      </c>
      <c r="M22" s="50">
        <v>1</v>
      </c>
      <c r="N22" s="50"/>
      <c r="O22" s="50"/>
      <c r="P22" s="50">
        <f>K22/1000</f>
        <v>50009.139060000001</v>
      </c>
      <c r="Q22" s="49"/>
      <c r="R22" s="48"/>
      <c r="S22" s="48"/>
    </row>
    <row r="23" spans="1:19" s="10" customFormat="1" ht="48" x14ac:dyDescent="0.2">
      <c r="A23" s="41" t="s">
        <v>39</v>
      </c>
      <c r="B23" s="46" t="s">
        <v>19</v>
      </c>
      <c r="C23" s="46" t="s">
        <v>21</v>
      </c>
      <c r="D23" s="46" t="s">
        <v>38</v>
      </c>
      <c r="E23" s="46" t="s">
        <v>40</v>
      </c>
      <c r="F23" s="46" t="s">
        <v>26</v>
      </c>
      <c r="G23" s="46" t="s">
        <v>27</v>
      </c>
      <c r="H23" s="46" t="s">
        <v>28</v>
      </c>
      <c r="I23" s="46"/>
      <c r="J23" s="47">
        <v>182340</v>
      </c>
      <c r="K23" s="47">
        <v>182340</v>
      </c>
      <c r="L23" s="51">
        <f>L24</f>
        <v>60.74</v>
      </c>
      <c r="P23" s="52">
        <f>P24</f>
        <v>60.74</v>
      </c>
      <c r="Q23" s="53"/>
      <c r="R23" s="54"/>
    </row>
    <row r="24" spans="1:19" s="10" customFormat="1" ht="60" hidden="1" x14ac:dyDescent="0.2">
      <c r="A24" s="41" t="s">
        <v>241</v>
      </c>
      <c r="B24" s="46" t="s">
        <v>19</v>
      </c>
      <c r="C24" s="46" t="s">
        <v>21</v>
      </c>
      <c r="D24" s="46" t="s">
        <v>38</v>
      </c>
      <c r="E24" s="42" t="s">
        <v>40</v>
      </c>
      <c r="F24" s="42" t="s">
        <v>26</v>
      </c>
      <c r="G24" s="42" t="s">
        <v>21</v>
      </c>
      <c r="H24" s="42" t="s">
        <v>28</v>
      </c>
      <c r="I24" s="42"/>
      <c r="J24" s="43">
        <v>0</v>
      </c>
      <c r="K24" s="43">
        <v>0</v>
      </c>
      <c r="L24" s="51">
        <f>L25</f>
        <v>60.74</v>
      </c>
      <c r="P24" s="52">
        <f>P25</f>
        <v>60.74</v>
      </c>
      <c r="Q24" s="53"/>
      <c r="R24" s="54"/>
    </row>
    <row r="25" spans="1:19" s="10" customFormat="1" ht="36" hidden="1" x14ac:dyDescent="0.2">
      <c r="A25" s="41" t="s">
        <v>507</v>
      </c>
      <c r="B25" s="46" t="s">
        <v>19</v>
      </c>
      <c r="C25" s="46" t="s">
        <v>21</v>
      </c>
      <c r="D25" s="46" t="s">
        <v>38</v>
      </c>
      <c r="E25" s="42" t="s">
        <v>40</v>
      </c>
      <c r="F25" s="42" t="s">
        <v>26</v>
      </c>
      <c r="G25" s="42" t="s">
        <v>21</v>
      </c>
      <c r="H25" s="42" t="s">
        <v>242</v>
      </c>
      <c r="I25" s="42"/>
      <c r="J25" s="43">
        <v>0</v>
      </c>
      <c r="K25" s="43">
        <v>0</v>
      </c>
      <c r="L25" s="11">
        <f>L26+L27</f>
        <v>60.74</v>
      </c>
      <c r="P25" s="11">
        <f>P26+P27</f>
        <v>60.74</v>
      </c>
      <c r="Q25" s="53"/>
      <c r="R25" s="54"/>
    </row>
    <row r="26" spans="1:19" s="10" customFormat="1" ht="24" hidden="1" x14ac:dyDescent="0.2">
      <c r="A26" s="41" t="s">
        <v>44</v>
      </c>
      <c r="B26" s="46" t="s">
        <v>19</v>
      </c>
      <c r="C26" s="46" t="s">
        <v>21</v>
      </c>
      <c r="D26" s="46" t="s">
        <v>38</v>
      </c>
      <c r="E26" s="42" t="s">
        <v>40</v>
      </c>
      <c r="F26" s="42" t="s">
        <v>26</v>
      </c>
      <c r="G26" s="42" t="s">
        <v>21</v>
      </c>
      <c r="H26" s="42" t="s">
        <v>242</v>
      </c>
      <c r="I26" s="42" t="s">
        <v>45</v>
      </c>
      <c r="J26" s="43">
        <v>0</v>
      </c>
      <c r="K26" s="43">
        <v>0</v>
      </c>
      <c r="L26" s="55">
        <f>K26/1000</f>
        <v>0</v>
      </c>
      <c r="M26" s="12">
        <v>1</v>
      </c>
      <c r="P26" s="56">
        <f>K26/1000</f>
        <v>0</v>
      </c>
      <c r="Q26" s="53"/>
      <c r="R26" s="54"/>
    </row>
    <row r="27" spans="1:19" s="10" customFormat="1" ht="60" x14ac:dyDescent="0.2">
      <c r="A27" s="41" t="s">
        <v>41</v>
      </c>
      <c r="B27" s="46" t="s">
        <v>19</v>
      </c>
      <c r="C27" s="46" t="s">
        <v>21</v>
      </c>
      <c r="D27" s="46" t="s">
        <v>38</v>
      </c>
      <c r="E27" s="46" t="s">
        <v>40</v>
      </c>
      <c r="F27" s="46" t="s">
        <v>26</v>
      </c>
      <c r="G27" s="46" t="s">
        <v>23</v>
      </c>
      <c r="H27" s="46" t="s">
        <v>28</v>
      </c>
      <c r="I27" s="46"/>
      <c r="J27" s="47">
        <v>60740</v>
      </c>
      <c r="K27" s="47">
        <v>60740</v>
      </c>
      <c r="L27" s="55">
        <f>K27/1000</f>
        <v>60.74</v>
      </c>
      <c r="M27" s="12">
        <v>1</v>
      </c>
      <c r="P27" s="56">
        <f>K27/1000</f>
        <v>60.74</v>
      </c>
      <c r="Q27" s="53"/>
      <c r="R27" s="54"/>
    </row>
    <row r="28" spans="1:19" s="10" customFormat="1" ht="24" x14ac:dyDescent="0.2">
      <c r="A28" s="41" t="s">
        <v>42</v>
      </c>
      <c r="B28" s="46" t="s">
        <v>19</v>
      </c>
      <c r="C28" s="46" t="s">
        <v>21</v>
      </c>
      <c r="D28" s="46" t="s">
        <v>38</v>
      </c>
      <c r="E28" s="46" t="s">
        <v>40</v>
      </c>
      <c r="F28" s="46" t="s">
        <v>26</v>
      </c>
      <c r="G28" s="46" t="s">
        <v>23</v>
      </c>
      <c r="H28" s="46" t="s">
        <v>43</v>
      </c>
      <c r="I28" s="46"/>
      <c r="J28" s="47">
        <v>60740</v>
      </c>
      <c r="K28" s="47">
        <v>60740</v>
      </c>
      <c r="L28" s="51">
        <f>L45+L86+L29+L62+L70+L56</f>
        <v>62263.17985</v>
      </c>
      <c r="P28" s="52">
        <f>P45+P86+P29+P62+P70+P56</f>
        <v>62263.17985</v>
      </c>
      <c r="Q28" s="53"/>
      <c r="R28" s="54"/>
    </row>
    <row r="29" spans="1:19" s="10" customFormat="1" ht="24" x14ac:dyDescent="0.2">
      <c r="A29" s="41" t="s">
        <v>44</v>
      </c>
      <c r="B29" s="46" t="s">
        <v>19</v>
      </c>
      <c r="C29" s="46" t="s">
        <v>21</v>
      </c>
      <c r="D29" s="46" t="s">
        <v>38</v>
      </c>
      <c r="E29" s="46" t="s">
        <v>40</v>
      </c>
      <c r="F29" s="46" t="s">
        <v>26</v>
      </c>
      <c r="G29" s="46" t="s">
        <v>23</v>
      </c>
      <c r="H29" s="46" t="s">
        <v>43</v>
      </c>
      <c r="I29" s="46" t="s">
        <v>45</v>
      </c>
      <c r="J29" s="47">
        <v>60740</v>
      </c>
      <c r="K29" s="47">
        <v>60740</v>
      </c>
      <c r="L29" s="51">
        <f>L30+L35+L40</f>
        <v>2162.58</v>
      </c>
      <c r="P29" s="52">
        <f>P30+P35+P40</f>
        <v>2162.58</v>
      </c>
      <c r="Q29" s="53"/>
      <c r="R29" s="54"/>
    </row>
    <row r="30" spans="1:19" s="10" customFormat="1" ht="60" x14ac:dyDescent="0.2">
      <c r="A30" s="41" t="s">
        <v>46</v>
      </c>
      <c r="B30" s="46" t="s">
        <v>19</v>
      </c>
      <c r="C30" s="46" t="s">
        <v>21</v>
      </c>
      <c r="D30" s="46" t="s">
        <v>38</v>
      </c>
      <c r="E30" s="46" t="s">
        <v>40</v>
      </c>
      <c r="F30" s="46" t="s">
        <v>26</v>
      </c>
      <c r="G30" s="46" t="s">
        <v>47</v>
      </c>
      <c r="H30" s="46" t="s">
        <v>28</v>
      </c>
      <c r="I30" s="46"/>
      <c r="J30" s="47">
        <v>21600</v>
      </c>
      <c r="K30" s="47">
        <v>21600</v>
      </c>
      <c r="L30" s="51">
        <f>L31</f>
        <v>100</v>
      </c>
      <c r="P30" s="52">
        <f>P31</f>
        <v>100</v>
      </c>
      <c r="Q30" s="53"/>
      <c r="R30" s="54"/>
    </row>
    <row r="31" spans="1:19" s="10" customFormat="1" x14ac:dyDescent="0.2">
      <c r="A31" s="41" t="s">
        <v>48</v>
      </c>
      <c r="B31" s="46" t="s">
        <v>19</v>
      </c>
      <c r="C31" s="46" t="s">
        <v>21</v>
      </c>
      <c r="D31" s="46" t="s">
        <v>38</v>
      </c>
      <c r="E31" s="46" t="s">
        <v>40</v>
      </c>
      <c r="F31" s="46" t="s">
        <v>26</v>
      </c>
      <c r="G31" s="46" t="s">
        <v>47</v>
      </c>
      <c r="H31" s="46" t="s">
        <v>49</v>
      </c>
      <c r="I31" s="46"/>
      <c r="J31" s="47">
        <v>21600</v>
      </c>
      <c r="K31" s="47">
        <v>21600</v>
      </c>
      <c r="L31" s="51">
        <f>L32</f>
        <v>100</v>
      </c>
      <c r="P31" s="52">
        <f>P32</f>
        <v>100</v>
      </c>
      <c r="Q31" s="53"/>
      <c r="R31" s="54"/>
    </row>
    <row r="32" spans="1:19" s="10" customFormat="1" ht="24" x14ac:dyDescent="0.2">
      <c r="A32" s="41" t="s">
        <v>44</v>
      </c>
      <c r="B32" s="46" t="s">
        <v>19</v>
      </c>
      <c r="C32" s="46" t="s">
        <v>21</v>
      </c>
      <c r="D32" s="46" t="s">
        <v>38</v>
      </c>
      <c r="E32" s="46" t="s">
        <v>40</v>
      </c>
      <c r="F32" s="46" t="s">
        <v>26</v>
      </c>
      <c r="G32" s="46" t="s">
        <v>47</v>
      </c>
      <c r="H32" s="46" t="s">
        <v>49</v>
      </c>
      <c r="I32" s="46" t="s">
        <v>45</v>
      </c>
      <c r="J32" s="47">
        <v>21600</v>
      </c>
      <c r="K32" s="47">
        <v>21600</v>
      </c>
      <c r="L32" s="51">
        <f>L33</f>
        <v>100</v>
      </c>
      <c r="P32" s="52">
        <f>P33</f>
        <v>100</v>
      </c>
      <c r="Q32" s="53"/>
      <c r="R32" s="54"/>
    </row>
    <row r="33" spans="1:18" s="10" customFormat="1" ht="36" x14ac:dyDescent="0.2">
      <c r="A33" s="41" t="s">
        <v>50</v>
      </c>
      <c r="B33" s="46" t="s">
        <v>19</v>
      </c>
      <c r="C33" s="46" t="s">
        <v>21</v>
      </c>
      <c r="D33" s="46" t="s">
        <v>38</v>
      </c>
      <c r="E33" s="46" t="s">
        <v>40</v>
      </c>
      <c r="F33" s="46" t="s">
        <v>26</v>
      </c>
      <c r="G33" s="46" t="s">
        <v>51</v>
      </c>
      <c r="H33" s="46" t="s">
        <v>28</v>
      </c>
      <c r="I33" s="46"/>
      <c r="J33" s="47">
        <v>100000</v>
      </c>
      <c r="K33" s="47">
        <v>100000</v>
      </c>
      <c r="L33" s="11">
        <f>L34</f>
        <v>100</v>
      </c>
      <c r="P33" s="11">
        <f>P34</f>
        <v>100</v>
      </c>
      <c r="Q33" s="53"/>
      <c r="R33" s="54"/>
    </row>
    <row r="34" spans="1:18" s="10" customFormat="1" ht="24" x14ac:dyDescent="0.2">
      <c r="A34" s="41" t="s">
        <v>52</v>
      </c>
      <c r="B34" s="46" t="s">
        <v>19</v>
      </c>
      <c r="C34" s="46" t="s">
        <v>21</v>
      </c>
      <c r="D34" s="46" t="s">
        <v>38</v>
      </c>
      <c r="E34" s="46" t="s">
        <v>40</v>
      </c>
      <c r="F34" s="46" t="s">
        <v>26</v>
      </c>
      <c r="G34" s="46" t="s">
        <v>51</v>
      </c>
      <c r="H34" s="46" t="s">
        <v>53</v>
      </c>
      <c r="I34" s="46"/>
      <c r="J34" s="47">
        <v>100000</v>
      </c>
      <c r="K34" s="47">
        <v>100000</v>
      </c>
      <c r="L34" s="55">
        <f>K34/1000</f>
        <v>100</v>
      </c>
      <c r="M34" s="12">
        <v>1</v>
      </c>
      <c r="P34" s="56">
        <f>K34/1000</f>
        <v>100</v>
      </c>
      <c r="Q34" s="53"/>
      <c r="R34" s="54"/>
    </row>
    <row r="35" spans="1:18" s="10" customFormat="1" ht="24" x14ac:dyDescent="0.2">
      <c r="A35" s="41" t="s">
        <v>44</v>
      </c>
      <c r="B35" s="46" t="s">
        <v>19</v>
      </c>
      <c r="C35" s="46" t="s">
        <v>21</v>
      </c>
      <c r="D35" s="46" t="s">
        <v>38</v>
      </c>
      <c r="E35" s="46" t="s">
        <v>40</v>
      </c>
      <c r="F35" s="46" t="s">
        <v>26</v>
      </c>
      <c r="G35" s="46" t="s">
        <v>51</v>
      </c>
      <c r="H35" s="46" t="s">
        <v>53</v>
      </c>
      <c r="I35" s="46" t="s">
        <v>45</v>
      </c>
      <c r="J35" s="47">
        <v>100000</v>
      </c>
      <c r="K35" s="47">
        <v>100000</v>
      </c>
      <c r="L35" s="51">
        <f>L36</f>
        <v>2012.58</v>
      </c>
      <c r="P35" s="52">
        <f>P36</f>
        <v>2012.58</v>
      </c>
      <c r="Q35" s="53"/>
      <c r="R35" s="54"/>
    </row>
    <row r="36" spans="1:18" s="10" customFormat="1" ht="36" x14ac:dyDescent="0.2">
      <c r="A36" s="41" t="s">
        <v>54</v>
      </c>
      <c r="B36" s="46" t="s">
        <v>19</v>
      </c>
      <c r="C36" s="46" t="s">
        <v>21</v>
      </c>
      <c r="D36" s="46" t="s">
        <v>38</v>
      </c>
      <c r="E36" s="46" t="s">
        <v>55</v>
      </c>
      <c r="F36" s="46" t="s">
        <v>26</v>
      </c>
      <c r="G36" s="46" t="s">
        <v>27</v>
      </c>
      <c r="H36" s="46" t="s">
        <v>28</v>
      </c>
      <c r="I36" s="46"/>
      <c r="J36" s="47">
        <v>2204018.41</v>
      </c>
      <c r="K36" s="47">
        <v>2204018.41</v>
      </c>
      <c r="L36" s="51">
        <f>L37</f>
        <v>2012.58</v>
      </c>
      <c r="P36" s="52">
        <f>P37</f>
        <v>2012.58</v>
      </c>
      <c r="Q36" s="53"/>
      <c r="R36" s="54"/>
    </row>
    <row r="37" spans="1:18" s="10" customFormat="1" ht="48" x14ac:dyDescent="0.2">
      <c r="A37" s="41" t="s">
        <v>56</v>
      </c>
      <c r="B37" s="46" t="s">
        <v>19</v>
      </c>
      <c r="C37" s="46" t="s">
        <v>21</v>
      </c>
      <c r="D37" s="46" t="s">
        <v>38</v>
      </c>
      <c r="E37" s="46" t="s">
        <v>55</v>
      </c>
      <c r="F37" s="46" t="s">
        <v>26</v>
      </c>
      <c r="G37" s="46" t="s">
        <v>38</v>
      </c>
      <c r="H37" s="46" t="s">
        <v>28</v>
      </c>
      <c r="I37" s="46"/>
      <c r="J37" s="47">
        <v>2204018.41</v>
      </c>
      <c r="K37" s="47">
        <v>2204018.41</v>
      </c>
      <c r="L37" s="51">
        <f>L38</f>
        <v>2012.58</v>
      </c>
      <c r="P37" s="52">
        <f>P38</f>
        <v>2012.58</v>
      </c>
      <c r="Q37" s="53"/>
      <c r="R37" s="54"/>
    </row>
    <row r="38" spans="1:18" s="10" customFormat="1" ht="36" x14ac:dyDescent="0.2">
      <c r="A38" s="41" t="s">
        <v>57</v>
      </c>
      <c r="B38" s="46" t="s">
        <v>19</v>
      </c>
      <c r="C38" s="46" t="s">
        <v>21</v>
      </c>
      <c r="D38" s="46" t="s">
        <v>38</v>
      </c>
      <c r="E38" s="46" t="s">
        <v>55</v>
      </c>
      <c r="F38" s="46" t="s">
        <v>26</v>
      </c>
      <c r="G38" s="46" t="s">
        <v>38</v>
      </c>
      <c r="H38" s="46" t="s">
        <v>58</v>
      </c>
      <c r="I38" s="46"/>
      <c r="J38" s="47">
        <v>2204018.41</v>
      </c>
      <c r="K38" s="47">
        <v>2204018.41</v>
      </c>
      <c r="L38" s="11">
        <f>L39</f>
        <v>2012.58</v>
      </c>
      <c r="P38" s="11">
        <f>P39</f>
        <v>2012.58</v>
      </c>
      <c r="Q38" s="53"/>
      <c r="R38" s="54"/>
    </row>
    <row r="39" spans="1:18" s="10" customFormat="1" ht="60" x14ac:dyDescent="0.2">
      <c r="A39" s="41" t="s">
        <v>508</v>
      </c>
      <c r="B39" s="46" t="s">
        <v>19</v>
      </c>
      <c r="C39" s="46" t="s">
        <v>21</v>
      </c>
      <c r="D39" s="46" t="s">
        <v>38</v>
      </c>
      <c r="E39" s="46" t="s">
        <v>55</v>
      </c>
      <c r="F39" s="46" t="s">
        <v>26</v>
      </c>
      <c r="G39" s="46" t="s">
        <v>38</v>
      </c>
      <c r="H39" s="46" t="s">
        <v>58</v>
      </c>
      <c r="I39" s="46" t="s">
        <v>34</v>
      </c>
      <c r="J39" s="47">
        <v>2012580</v>
      </c>
      <c r="K39" s="47">
        <v>2012580</v>
      </c>
      <c r="L39" s="55">
        <f>K39/1000</f>
        <v>2012.58</v>
      </c>
      <c r="M39" s="12">
        <v>1</v>
      </c>
      <c r="P39" s="56">
        <f>K39/1000</f>
        <v>2012.58</v>
      </c>
      <c r="Q39" s="53"/>
      <c r="R39" s="54"/>
    </row>
    <row r="40" spans="1:18" s="10" customFormat="1" ht="24" x14ac:dyDescent="0.2">
      <c r="A40" s="41" t="s">
        <v>44</v>
      </c>
      <c r="B40" s="46" t="s">
        <v>19</v>
      </c>
      <c r="C40" s="46" t="s">
        <v>21</v>
      </c>
      <c r="D40" s="46" t="s">
        <v>38</v>
      </c>
      <c r="E40" s="46" t="s">
        <v>55</v>
      </c>
      <c r="F40" s="46" t="s">
        <v>26</v>
      </c>
      <c r="G40" s="46" t="s">
        <v>38</v>
      </c>
      <c r="H40" s="46" t="s">
        <v>58</v>
      </c>
      <c r="I40" s="46" t="s">
        <v>45</v>
      </c>
      <c r="J40" s="47">
        <v>191438.41</v>
      </c>
      <c r="K40" s="47">
        <v>191438.41</v>
      </c>
      <c r="L40" s="51">
        <f>L41</f>
        <v>50</v>
      </c>
      <c r="P40" s="52">
        <f>P41</f>
        <v>50</v>
      </c>
      <c r="Q40" s="53"/>
      <c r="R40" s="54"/>
    </row>
    <row r="41" spans="1:18" s="10" customFormat="1" ht="96" x14ac:dyDescent="0.2">
      <c r="A41" s="41" t="s">
        <v>59</v>
      </c>
      <c r="B41" s="46" t="s">
        <v>19</v>
      </c>
      <c r="C41" s="46" t="s">
        <v>21</v>
      </c>
      <c r="D41" s="46" t="s">
        <v>38</v>
      </c>
      <c r="E41" s="46" t="s">
        <v>60</v>
      </c>
      <c r="F41" s="46" t="s">
        <v>26</v>
      </c>
      <c r="G41" s="46" t="s">
        <v>27</v>
      </c>
      <c r="H41" s="46" t="s">
        <v>28</v>
      </c>
      <c r="I41" s="46"/>
      <c r="J41" s="47">
        <v>50000</v>
      </c>
      <c r="K41" s="47">
        <v>50000</v>
      </c>
      <c r="L41" s="51">
        <f>L42</f>
        <v>50</v>
      </c>
      <c r="P41" s="52">
        <f>P42</f>
        <v>50</v>
      </c>
      <c r="Q41" s="53"/>
      <c r="R41" s="54"/>
    </row>
    <row r="42" spans="1:18" s="10" customFormat="1" ht="48" x14ac:dyDescent="0.2">
      <c r="A42" s="41" t="s">
        <v>61</v>
      </c>
      <c r="B42" s="46" t="s">
        <v>19</v>
      </c>
      <c r="C42" s="46" t="s">
        <v>21</v>
      </c>
      <c r="D42" s="46" t="s">
        <v>38</v>
      </c>
      <c r="E42" s="46" t="s">
        <v>60</v>
      </c>
      <c r="F42" s="46" t="s">
        <v>26</v>
      </c>
      <c r="G42" s="46" t="s">
        <v>23</v>
      </c>
      <c r="H42" s="46" t="s">
        <v>28</v>
      </c>
      <c r="I42" s="46"/>
      <c r="J42" s="47">
        <v>50000</v>
      </c>
      <c r="K42" s="47">
        <v>50000</v>
      </c>
      <c r="L42" s="51">
        <f>L43</f>
        <v>50</v>
      </c>
      <c r="P42" s="52">
        <f>P43</f>
        <v>50</v>
      </c>
      <c r="Q42" s="53"/>
      <c r="R42" s="54"/>
    </row>
    <row r="43" spans="1:18" s="10" customFormat="1" ht="36" x14ac:dyDescent="0.2">
      <c r="A43" s="41" t="s">
        <v>62</v>
      </c>
      <c r="B43" s="46" t="s">
        <v>19</v>
      </c>
      <c r="C43" s="46" t="s">
        <v>21</v>
      </c>
      <c r="D43" s="46" t="s">
        <v>38</v>
      </c>
      <c r="E43" s="46" t="s">
        <v>60</v>
      </c>
      <c r="F43" s="46" t="s">
        <v>26</v>
      </c>
      <c r="G43" s="46" t="s">
        <v>23</v>
      </c>
      <c r="H43" s="46" t="s">
        <v>63</v>
      </c>
      <c r="I43" s="46"/>
      <c r="J43" s="47">
        <v>50000</v>
      </c>
      <c r="K43" s="47">
        <v>50000</v>
      </c>
      <c r="L43" s="11">
        <f>L44</f>
        <v>50</v>
      </c>
      <c r="P43" s="11">
        <f>P44</f>
        <v>50</v>
      </c>
      <c r="Q43" s="53"/>
      <c r="R43" s="54"/>
    </row>
    <row r="44" spans="1:18" s="10" customFormat="1" ht="24" x14ac:dyDescent="0.2">
      <c r="A44" s="41" t="s">
        <v>44</v>
      </c>
      <c r="B44" s="46" t="s">
        <v>19</v>
      </c>
      <c r="C44" s="46" t="s">
        <v>21</v>
      </c>
      <c r="D44" s="46" t="s">
        <v>38</v>
      </c>
      <c r="E44" s="46" t="s">
        <v>60</v>
      </c>
      <c r="F44" s="46" t="s">
        <v>26</v>
      </c>
      <c r="G44" s="46" t="s">
        <v>23</v>
      </c>
      <c r="H44" s="46" t="s">
        <v>63</v>
      </c>
      <c r="I44" s="46" t="s">
        <v>45</v>
      </c>
      <c r="J44" s="47">
        <v>50000</v>
      </c>
      <c r="K44" s="47">
        <v>50000</v>
      </c>
      <c r="L44" s="55">
        <f>K44/1000</f>
        <v>50</v>
      </c>
      <c r="M44" s="12">
        <v>1</v>
      </c>
      <c r="P44" s="56">
        <f>K44/1000</f>
        <v>50</v>
      </c>
      <c r="Q44" s="53"/>
      <c r="R44" s="54"/>
    </row>
    <row r="45" spans="1:18" s="10" customFormat="1" ht="24" hidden="1" x14ac:dyDescent="0.2">
      <c r="A45" s="41" t="s">
        <v>100</v>
      </c>
      <c r="B45" s="46" t="s">
        <v>19</v>
      </c>
      <c r="C45" s="46" t="s">
        <v>21</v>
      </c>
      <c r="D45" s="46" t="s">
        <v>38</v>
      </c>
      <c r="E45" s="46" t="s">
        <v>60</v>
      </c>
      <c r="F45" s="46" t="s">
        <v>26</v>
      </c>
      <c r="G45" s="46" t="s">
        <v>47</v>
      </c>
      <c r="H45" s="46" t="s">
        <v>28</v>
      </c>
      <c r="I45" s="46"/>
      <c r="J45" s="47">
        <v>0</v>
      </c>
      <c r="K45" s="47">
        <v>0</v>
      </c>
      <c r="L45" s="51">
        <f>L46</f>
        <v>1015</v>
      </c>
      <c r="P45" s="52">
        <f>P46</f>
        <v>1015</v>
      </c>
      <c r="Q45" s="53"/>
      <c r="R45" s="54"/>
    </row>
    <row r="46" spans="1:18" s="10" customFormat="1" ht="36" hidden="1" x14ac:dyDescent="0.2">
      <c r="A46" s="41" t="s">
        <v>62</v>
      </c>
      <c r="B46" s="46" t="s">
        <v>19</v>
      </c>
      <c r="C46" s="46" t="s">
        <v>21</v>
      </c>
      <c r="D46" s="46" t="s">
        <v>38</v>
      </c>
      <c r="E46" s="46" t="s">
        <v>60</v>
      </c>
      <c r="F46" s="46" t="s">
        <v>26</v>
      </c>
      <c r="G46" s="46" t="s">
        <v>47</v>
      </c>
      <c r="H46" s="46" t="s">
        <v>63</v>
      </c>
      <c r="I46" s="46"/>
      <c r="J46" s="47">
        <v>0</v>
      </c>
      <c r="K46" s="47">
        <v>0</v>
      </c>
      <c r="L46" s="51">
        <f>L47</f>
        <v>1015</v>
      </c>
      <c r="P46" s="52">
        <f>P47</f>
        <v>1015</v>
      </c>
      <c r="Q46" s="53"/>
      <c r="R46" s="54"/>
    </row>
    <row r="47" spans="1:18" s="10" customFormat="1" ht="24" hidden="1" x14ac:dyDescent="0.2">
      <c r="A47" s="41" t="s">
        <v>44</v>
      </c>
      <c r="B47" s="46" t="s">
        <v>19</v>
      </c>
      <c r="C47" s="46" t="s">
        <v>21</v>
      </c>
      <c r="D47" s="46" t="s">
        <v>38</v>
      </c>
      <c r="E47" s="46" t="s">
        <v>60</v>
      </c>
      <c r="F47" s="46" t="s">
        <v>26</v>
      </c>
      <c r="G47" s="46" t="s">
        <v>47</v>
      </c>
      <c r="H47" s="46" t="s">
        <v>63</v>
      </c>
      <c r="I47" s="46" t="s">
        <v>45</v>
      </c>
      <c r="J47" s="47">
        <v>0</v>
      </c>
      <c r="K47" s="47">
        <v>0</v>
      </c>
      <c r="L47" s="51">
        <f>L48+L53</f>
        <v>1015</v>
      </c>
      <c r="P47" s="52">
        <f>P48+P53</f>
        <v>1015</v>
      </c>
      <c r="Q47" s="53"/>
      <c r="R47" s="54"/>
    </row>
    <row r="48" spans="1:18" s="10" customFormat="1" ht="48" hidden="1" x14ac:dyDescent="0.2">
      <c r="A48" s="41" t="s">
        <v>509</v>
      </c>
      <c r="B48" s="46" t="s">
        <v>19</v>
      </c>
      <c r="C48" s="46" t="s">
        <v>21</v>
      </c>
      <c r="D48" s="46" t="s">
        <v>38</v>
      </c>
      <c r="E48" s="46" t="s">
        <v>60</v>
      </c>
      <c r="F48" s="46" t="s">
        <v>26</v>
      </c>
      <c r="G48" s="46" t="s">
        <v>51</v>
      </c>
      <c r="H48" s="46" t="s">
        <v>28</v>
      </c>
      <c r="I48" s="46"/>
      <c r="J48" s="47">
        <v>0</v>
      </c>
      <c r="K48" s="47">
        <v>0</v>
      </c>
      <c r="L48" s="51">
        <f>L49</f>
        <v>750</v>
      </c>
      <c r="P48" s="52">
        <f>P49</f>
        <v>750</v>
      </c>
      <c r="Q48" s="53"/>
      <c r="R48" s="54"/>
    </row>
    <row r="49" spans="1:18" s="10" customFormat="1" ht="48" hidden="1" x14ac:dyDescent="0.2">
      <c r="A49" s="57" t="s">
        <v>510</v>
      </c>
      <c r="B49" s="46" t="s">
        <v>19</v>
      </c>
      <c r="C49" s="46" t="s">
        <v>21</v>
      </c>
      <c r="D49" s="46" t="s">
        <v>38</v>
      </c>
      <c r="E49" s="46" t="s">
        <v>60</v>
      </c>
      <c r="F49" s="46" t="s">
        <v>26</v>
      </c>
      <c r="G49" s="46" t="s">
        <v>51</v>
      </c>
      <c r="H49" s="46" t="s">
        <v>511</v>
      </c>
      <c r="I49" s="46"/>
      <c r="J49" s="47">
        <v>0</v>
      </c>
      <c r="K49" s="47">
        <v>0</v>
      </c>
      <c r="L49" s="11">
        <f>L50+L51+L52</f>
        <v>750</v>
      </c>
      <c r="P49" s="11">
        <f>P50+P51+P52</f>
        <v>750</v>
      </c>
      <c r="Q49" s="53"/>
      <c r="R49" s="54"/>
    </row>
    <row r="50" spans="1:18" s="10" customFormat="1" ht="24" hidden="1" x14ac:dyDescent="0.2">
      <c r="A50" s="41" t="s">
        <v>44</v>
      </c>
      <c r="B50" s="46" t="s">
        <v>19</v>
      </c>
      <c r="C50" s="46" t="s">
        <v>21</v>
      </c>
      <c r="D50" s="46" t="s">
        <v>38</v>
      </c>
      <c r="E50" s="46" t="s">
        <v>60</v>
      </c>
      <c r="F50" s="46" t="s">
        <v>26</v>
      </c>
      <c r="G50" s="46" t="s">
        <v>51</v>
      </c>
      <c r="H50" s="46" t="s">
        <v>511</v>
      </c>
      <c r="I50" s="46" t="s">
        <v>45</v>
      </c>
      <c r="J50" s="47">
        <v>0</v>
      </c>
      <c r="K50" s="47">
        <v>0</v>
      </c>
      <c r="L50" s="55">
        <f>K50/1000</f>
        <v>0</v>
      </c>
      <c r="M50" s="12">
        <v>1</v>
      </c>
      <c r="P50" s="56">
        <f>K50/1000</f>
        <v>0</v>
      </c>
      <c r="Q50" s="53"/>
      <c r="R50" s="54"/>
    </row>
    <row r="51" spans="1:18" s="10" customFormat="1" ht="36" x14ac:dyDescent="0.2">
      <c r="A51" s="41" t="s">
        <v>64</v>
      </c>
      <c r="B51" s="46" t="s">
        <v>19</v>
      </c>
      <c r="C51" s="46" t="s">
        <v>21</v>
      </c>
      <c r="D51" s="46" t="s">
        <v>38</v>
      </c>
      <c r="E51" s="46" t="s">
        <v>65</v>
      </c>
      <c r="F51" s="46" t="s">
        <v>26</v>
      </c>
      <c r="G51" s="46" t="s">
        <v>27</v>
      </c>
      <c r="H51" s="46" t="s">
        <v>28</v>
      </c>
      <c r="I51" s="46"/>
      <c r="J51" s="47">
        <v>375000</v>
      </c>
      <c r="K51" s="47">
        <v>375000</v>
      </c>
      <c r="L51" s="55">
        <f>K51/1000</f>
        <v>375</v>
      </c>
      <c r="M51" s="12">
        <v>1</v>
      </c>
      <c r="P51" s="56">
        <f>K51/1000</f>
        <v>375</v>
      </c>
      <c r="Q51" s="53"/>
      <c r="R51" s="54"/>
    </row>
    <row r="52" spans="1:18" s="10" customFormat="1" ht="36" x14ac:dyDescent="0.2">
      <c r="A52" s="41" t="s">
        <v>66</v>
      </c>
      <c r="B52" s="46" t="s">
        <v>19</v>
      </c>
      <c r="C52" s="46" t="s">
        <v>21</v>
      </c>
      <c r="D52" s="46" t="s">
        <v>38</v>
      </c>
      <c r="E52" s="46" t="s">
        <v>65</v>
      </c>
      <c r="F52" s="46" t="s">
        <v>26</v>
      </c>
      <c r="G52" s="46" t="s">
        <v>47</v>
      </c>
      <c r="H52" s="46" t="s">
        <v>28</v>
      </c>
      <c r="I52" s="46"/>
      <c r="J52" s="47">
        <v>375000</v>
      </c>
      <c r="K52" s="47">
        <v>375000</v>
      </c>
      <c r="L52" s="55">
        <f>K52/1000</f>
        <v>375</v>
      </c>
      <c r="M52" s="12">
        <v>1</v>
      </c>
      <c r="P52" s="56">
        <f>K52/1000</f>
        <v>375</v>
      </c>
      <c r="Q52" s="53"/>
      <c r="R52" s="54"/>
    </row>
    <row r="53" spans="1:18" s="10" customFormat="1" ht="36" x14ac:dyDescent="0.2">
      <c r="A53" s="41" t="s">
        <v>67</v>
      </c>
      <c r="B53" s="46" t="s">
        <v>19</v>
      </c>
      <c r="C53" s="46" t="s">
        <v>21</v>
      </c>
      <c r="D53" s="46" t="s">
        <v>38</v>
      </c>
      <c r="E53" s="46" t="s">
        <v>65</v>
      </c>
      <c r="F53" s="46" t="s">
        <v>26</v>
      </c>
      <c r="G53" s="46" t="s">
        <v>47</v>
      </c>
      <c r="H53" s="46" t="s">
        <v>68</v>
      </c>
      <c r="I53" s="46"/>
      <c r="J53" s="47">
        <v>375000</v>
      </c>
      <c r="K53" s="47">
        <v>375000</v>
      </c>
      <c r="L53" s="51">
        <f>L54</f>
        <v>265</v>
      </c>
      <c r="P53" s="52">
        <f>P54</f>
        <v>265</v>
      </c>
      <c r="Q53" s="53"/>
      <c r="R53" s="54"/>
    </row>
    <row r="54" spans="1:18" s="10" customFormat="1" ht="24" x14ac:dyDescent="0.2">
      <c r="A54" s="41" t="s">
        <v>44</v>
      </c>
      <c r="B54" s="46" t="s">
        <v>19</v>
      </c>
      <c r="C54" s="46" t="s">
        <v>21</v>
      </c>
      <c r="D54" s="46" t="s">
        <v>38</v>
      </c>
      <c r="E54" s="46" t="s">
        <v>65</v>
      </c>
      <c r="F54" s="46" t="s">
        <v>26</v>
      </c>
      <c r="G54" s="46" t="s">
        <v>47</v>
      </c>
      <c r="H54" s="46" t="s">
        <v>68</v>
      </c>
      <c r="I54" s="46" t="s">
        <v>45</v>
      </c>
      <c r="J54" s="47">
        <v>110000</v>
      </c>
      <c r="K54" s="47">
        <v>110000</v>
      </c>
      <c r="L54" s="11">
        <f>L55</f>
        <v>265</v>
      </c>
      <c r="P54" s="11">
        <f>P55</f>
        <v>265</v>
      </c>
      <c r="Q54" s="53"/>
      <c r="R54" s="54"/>
    </row>
    <row r="55" spans="1:18" s="10" customFormat="1" x14ac:dyDescent="0.2">
      <c r="A55" s="41" t="s">
        <v>69</v>
      </c>
      <c r="B55" s="46" t="s">
        <v>19</v>
      </c>
      <c r="C55" s="46" t="s">
        <v>21</v>
      </c>
      <c r="D55" s="46" t="s">
        <v>38</v>
      </c>
      <c r="E55" s="46" t="s">
        <v>65</v>
      </c>
      <c r="F55" s="46" t="s">
        <v>26</v>
      </c>
      <c r="G55" s="46" t="s">
        <v>47</v>
      </c>
      <c r="H55" s="46" t="s">
        <v>68</v>
      </c>
      <c r="I55" s="46" t="s">
        <v>70</v>
      </c>
      <c r="J55" s="47">
        <v>265000</v>
      </c>
      <c r="K55" s="47">
        <v>265000</v>
      </c>
      <c r="L55" s="55">
        <f>K55/1000</f>
        <v>265</v>
      </c>
      <c r="M55" s="12">
        <v>1</v>
      </c>
      <c r="P55" s="56">
        <f>K55/1000</f>
        <v>265</v>
      </c>
      <c r="Q55" s="53"/>
      <c r="R55" s="54"/>
    </row>
    <row r="56" spans="1:18" s="10" customFormat="1" ht="36" x14ac:dyDescent="0.2">
      <c r="A56" s="41" t="s">
        <v>71</v>
      </c>
      <c r="B56" s="46" t="s">
        <v>19</v>
      </c>
      <c r="C56" s="46" t="s">
        <v>21</v>
      </c>
      <c r="D56" s="46" t="s">
        <v>38</v>
      </c>
      <c r="E56" s="46" t="s">
        <v>72</v>
      </c>
      <c r="F56" s="46" t="s">
        <v>26</v>
      </c>
      <c r="G56" s="46" t="s">
        <v>27</v>
      </c>
      <c r="H56" s="46" t="s">
        <v>28</v>
      </c>
      <c r="I56" s="46"/>
      <c r="J56" s="47">
        <v>1062000</v>
      </c>
      <c r="K56" s="47">
        <v>1062000</v>
      </c>
      <c r="L56" s="51">
        <f>L57</f>
        <v>1000</v>
      </c>
      <c r="P56" s="52">
        <f>P57</f>
        <v>1000</v>
      </c>
      <c r="Q56" s="53"/>
      <c r="R56" s="54"/>
    </row>
    <row r="57" spans="1:18" s="10" customFormat="1" ht="24" hidden="1" x14ac:dyDescent="0.2">
      <c r="A57" s="41" t="s">
        <v>512</v>
      </c>
      <c r="B57" s="46" t="s">
        <v>19</v>
      </c>
      <c r="C57" s="46" t="s">
        <v>21</v>
      </c>
      <c r="D57" s="46" t="s">
        <v>38</v>
      </c>
      <c r="E57" s="46" t="s">
        <v>72</v>
      </c>
      <c r="F57" s="46" t="s">
        <v>26</v>
      </c>
      <c r="G57" s="46" t="s">
        <v>47</v>
      </c>
      <c r="H57" s="46" t="s">
        <v>28</v>
      </c>
      <c r="I57" s="46"/>
      <c r="J57" s="47">
        <v>0</v>
      </c>
      <c r="K57" s="47">
        <v>0</v>
      </c>
      <c r="L57" s="51">
        <f>L58</f>
        <v>1000</v>
      </c>
      <c r="P57" s="52">
        <f>P58</f>
        <v>1000</v>
      </c>
      <c r="Q57" s="53"/>
      <c r="R57" s="54"/>
    </row>
    <row r="58" spans="1:18" s="10" customFormat="1" ht="24" hidden="1" x14ac:dyDescent="0.2">
      <c r="A58" s="41" t="s">
        <v>73</v>
      </c>
      <c r="B58" s="46" t="s">
        <v>19</v>
      </c>
      <c r="C58" s="46" t="s">
        <v>21</v>
      </c>
      <c r="D58" s="46" t="s">
        <v>38</v>
      </c>
      <c r="E58" s="46" t="s">
        <v>72</v>
      </c>
      <c r="F58" s="46" t="s">
        <v>26</v>
      </c>
      <c r="G58" s="46" t="s">
        <v>47</v>
      </c>
      <c r="H58" s="46" t="s">
        <v>74</v>
      </c>
      <c r="I58" s="46"/>
      <c r="J58" s="47">
        <v>0</v>
      </c>
      <c r="K58" s="47">
        <v>0</v>
      </c>
      <c r="L58" s="51">
        <f>L59</f>
        <v>1000</v>
      </c>
      <c r="P58" s="52">
        <f>P59</f>
        <v>1000</v>
      </c>
      <c r="Q58" s="53"/>
      <c r="R58" s="54"/>
    </row>
    <row r="59" spans="1:18" s="10" customFormat="1" ht="24" hidden="1" x14ac:dyDescent="0.2">
      <c r="A59" s="41" t="s">
        <v>44</v>
      </c>
      <c r="B59" s="46" t="s">
        <v>19</v>
      </c>
      <c r="C59" s="46" t="s">
        <v>21</v>
      </c>
      <c r="D59" s="46" t="s">
        <v>38</v>
      </c>
      <c r="E59" s="46" t="s">
        <v>72</v>
      </c>
      <c r="F59" s="46" t="s">
        <v>26</v>
      </c>
      <c r="G59" s="46" t="s">
        <v>47</v>
      </c>
      <c r="H59" s="46" t="s">
        <v>74</v>
      </c>
      <c r="I59" s="46" t="s">
        <v>45</v>
      </c>
      <c r="J59" s="47">
        <v>0</v>
      </c>
      <c r="K59" s="47">
        <v>0</v>
      </c>
      <c r="L59" s="51">
        <f>L60</f>
        <v>1000</v>
      </c>
      <c r="P59" s="52">
        <f>P60</f>
        <v>1000</v>
      </c>
      <c r="Q59" s="53"/>
      <c r="R59" s="54"/>
    </row>
    <row r="60" spans="1:18" s="10" customFormat="1" ht="72" x14ac:dyDescent="0.2">
      <c r="A60" s="41" t="s">
        <v>75</v>
      </c>
      <c r="B60" s="46" t="s">
        <v>19</v>
      </c>
      <c r="C60" s="46" t="s">
        <v>21</v>
      </c>
      <c r="D60" s="46" t="s">
        <v>38</v>
      </c>
      <c r="E60" s="46" t="s">
        <v>72</v>
      </c>
      <c r="F60" s="46" t="s">
        <v>26</v>
      </c>
      <c r="G60" s="46" t="s">
        <v>38</v>
      </c>
      <c r="H60" s="46" t="s">
        <v>28</v>
      </c>
      <c r="I60" s="46"/>
      <c r="J60" s="47">
        <v>1000000</v>
      </c>
      <c r="K60" s="47">
        <v>1000000</v>
      </c>
      <c r="L60" s="11">
        <f>L61</f>
        <v>1000</v>
      </c>
      <c r="P60" s="11">
        <f>P61</f>
        <v>1000</v>
      </c>
      <c r="Q60" s="53"/>
      <c r="R60" s="54"/>
    </row>
    <row r="61" spans="1:18" s="10" customFormat="1" ht="24" x14ac:dyDescent="0.2">
      <c r="A61" s="41" t="s">
        <v>73</v>
      </c>
      <c r="B61" s="46" t="s">
        <v>19</v>
      </c>
      <c r="C61" s="46" t="s">
        <v>21</v>
      </c>
      <c r="D61" s="46" t="s">
        <v>38</v>
      </c>
      <c r="E61" s="46" t="s">
        <v>72</v>
      </c>
      <c r="F61" s="46" t="s">
        <v>26</v>
      </c>
      <c r="G61" s="46" t="s">
        <v>38</v>
      </c>
      <c r="H61" s="46" t="s">
        <v>74</v>
      </c>
      <c r="I61" s="46"/>
      <c r="J61" s="47">
        <v>1000000</v>
      </c>
      <c r="K61" s="47">
        <v>1000000</v>
      </c>
      <c r="L61" s="55">
        <f>K61/1000</f>
        <v>1000</v>
      </c>
      <c r="M61" s="12">
        <v>1</v>
      </c>
      <c r="P61" s="56">
        <f>K61/1000</f>
        <v>1000</v>
      </c>
      <c r="Q61" s="53"/>
      <c r="R61" s="54"/>
    </row>
    <row r="62" spans="1:18" s="10" customFormat="1" ht="24" x14ac:dyDescent="0.2">
      <c r="A62" s="41" t="s">
        <v>44</v>
      </c>
      <c r="B62" s="46" t="s">
        <v>19</v>
      </c>
      <c r="C62" s="46" t="s">
        <v>21</v>
      </c>
      <c r="D62" s="46" t="s">
        <v>38</v>
      </c>
      <c r="E62" s="46" t="s">
        <v>72</v>
      </c>
      <c r="F62" s="46" t="s">
        <v>26</v>
      </c>
      <c r="G62" s="46" t="s">
        <v>38</v>
      </c>
      <c r="H62" s="46" t="s">
        <v>74</v>
      </c>
      <c r="I62" s="46" t="s">
        <v>45</v>
      </c>
      <c r="J62" s="47">
        <v>1000000</v>
      </c>
      <c r="K62" s="47">
        <v>1000000</v>
      </c>
      <c r="L62" s="51">
        <f>L63</f>
        <v>47809.080650000004</v>
      </c>
      <c r="P62" s="52">
        <f>P63</f>
        <v>47809.080650000004</v>
      </c>
      <c r="Q62" s="53"/>
      <c r="R62" s="54"/>
    </row>
    <row r="63" spans="1:18" s="10" customFormat="1" ht="36" x14ac:dyDescent="0.2">
      <c r="A63" s="41" t="s">
        <v>76</v>
      </c>
      <c r="B63" s="46" t="s">
        <v>19</v>
      </c>
      <c r="C63" s="46" t="s">
        <v>21</v>
      </c>
      <c r="D63" s="46" t="s">
        <v>38</v>
      </c>
      <c r="E63" s="46" t="s">
        <v>72</v>
      </c>
      <c r="F63" s="46" t="s">
        <v>26</v>
      </c>
      <c r="G63" s="46" t="s">
        <v>51</v>
      </c>
      <c r="H63" s="46" t="s">
        <v>28</v>
      </c>
      <c r="I63" s="46"/>
      <c r="J63" s="47">
        <v>62000</v>
      </c>
      <c r="K63" s="47">
        <v>62000</v>
      </c>
      <c r="L63" s="51">
        <f>L64</f>
        <v>47809.080650000004</v>
      </c>
      <c r="P63" s="52">
        <f>P64</f>
        <v>47809.080650000004</v>
      </c>
      <c r="Q63" s="53"/>
      <c r="R63" s="54"/>
    </row>
    <row r="64" spans="1:18" s="10" customFormat="1" ht="24" x14ac:dyDescent="0.2">
      <c r="A64" s="41" t="s">
        <v>73</v>
      </c>
      <c r="B64" s="46" t="s">
        <v>19</v>
      </c>
      <c r="C64" s="46" t="s">
        <v>21</v>
      </c>
      <c r="D64" s="46" t="s">
        <v>38</v>
      </c>
      <c r="E64" s="46" t="s">
        <v>72</v>
      </c>
      <c r="F64" s="46" t="s">
        <v>26</v>
      </c>
      <c r="G64" s="46" t="s">
        <v>51</v>
      </c>
      <c r="H64" s="46" t="s">
        <v>74</v>
      </c>
      <c r="I64" s="46"/>
      <c r="J64" s="47">
        <v>62000</v>
      </c>
      <c r="K64" s="47">
        <v>62000</v>
      </c>
      <c r="L64" s="51">
        <f>L65+L68</f>
        <v>47809.080650000004</v>
      </c>
      <c r="P64" s="52">
        <f>P65+P68</f>
        <v>47809.080650000004</v>
      </c>
      <c r="Q64" s="53"/>
      <c r="R64" s="54"/>
    </row>
    <row r="65" spans="1:18" s="10" customFormat="1" ht="24" x14ac:dyDescent="0.2">
      <c r="A65" s="41" t="s">
        <v>44</v>
      </c>
      <c r="B65" s="46" t="s">
        <v>19</v>
      </c>
      <c r="C65" s="46" t="s">
        <v>21</v>
      </c>
      <c r="D65" s="46" t="s">
        <v>38</v>
      </c>
      <c r="E65" s="46" t="s">
        <v>72</v>
      </c>
      <c r="F65" s="46" t="s">
        <v>26</v>
      </c>
      <c r="G65" s="46" t="s">
        <v>51</v>
      </c>
      <c r="H65" s="46" t="s">
        <v>74</v>
      </c>
      <c r="I65" s="46" t="s">
        <v>45</v>
      </c>
      <c r="J65" s="47">
        <v>62000</v>
      </c>
      <c r="K65" s="47">
        <v>62000</v>
      </c>
      <c r="L65" s="51">
        <f>L66</f>
        <v>46135.780650000001</v>
      </c>
      <c r="P65" s="52">
        <f>P66</f>
        <v>46135.780650000001</v>
      </c>
      <c r="Q65" s="53"/>
      <c r="R65" s="54"/>
    </row>
    <row r="66" spans="1:18" s="10" customFormat="1" ht="24" x14ac:dyDescent="0.2">
      <c r="A66" s="41" t="s">
        <v>24</v>
      </c>
      <c r="B66" s="46" t="s">
        <v>19</v>
      </c>
      <c r="C66" s="46" t="s">
        <v>21</v>
      </c>
      <c r="D66" s="46" t="s">
        <v>38</v>
      </c>
      <c r="E66" s="46" t="s">
        <v>25</v>
      </c>
      <c r="F66" s="46" t="s">
        <v>26</v>
      </c>
      <c r="G66" s="46" t="s">
        <v>27</v>
      </c>
      <c r="H66" s="46" t="s">
        <v>28</v>
      </c>
      <c r="I66" s="46"/>
      <c r="J66" s="47">
        <v>46135780.649999999</v>
      </c>
      <c r="K66" s="47">
        <v>46135780.649999999</v>
      </c>
      <c r="L66" s="11">
        <f>L67</f>
        <v>46135.780650000001</v>
      </c>
      <c r="P66" s="11">
        <f>P67</f>
        <v>46135.780650000001</v>
      </c>
      <c r="Q66" s="53"/>
      <c r="R66" s="54"/>
    </row>
    <row r="67" spans="1:18" s="10" customFormat="1" x14ac:dyDescent="0.2">
      <c r="A67" s="41" t="s">
        <v>77</v>
      </c>
      <c r="B67" s="46" t="s">
        <v>19</v>
      </c>
      <c r="C67" s="46" t="s">
        <v>21</v>
      </c>
      <c r="D67" s="46" t="s">
        <v>38</v>
      </c>
      <c r="E67" s="46" t="s">
        <v>25</v>
      </c>
      <c r="F67" s="46" t="s">
        <v>78</v>
      </c>
      <c r="G67" s="46" t="s">
        <v>27</v>
      </c>
      <c r="H67" s="46" t="s">
        <v>28</v>
      </c>
      <c r="I67" s="46"/>
      <c r="J67" s="47">
        <v>46135780.649999999</v>
      </c>
      <c r="K67" s="47">
        <v>46135780.649999999</v>
      </c>
      <c r="L67" s="55">
        <f>K67/1000</f>
        <v>46135.780650000001</v>
      </c>
      <c r="M67" s="12">
        <v>1</v>
      </c>
      <c r="P67" s="56">
        <f>K67/1000</f>
        <v>46135.780650000001</v>
      </c>
      <c r="Q67" s="53"/>
      <c r="R67" s="54"/>
    </row>
    <row r="68" spans="1:18" s="10" customFormat="1" ht="24" x14ac:dyDescent="0.2">
      <c r="A68" s="41" t="s">
        <v>31</v>
      </c>
      <c r="B68" s="46" t="s">
        <v>19</v>
      </c>
      <c r="C68" s="46" t="s">
        <v>21</v>
      </c>
      <c r="D68" s="46" t="s">
        <v>38</v>
      </c>
      <c r="E68" s="46" t="s">
        <v>25</v>
      </c>
      <c r="F68" s="46" t="s">
        <v>78</v>
      </c>
      <c r="G68" s="46" t="s">
        <v>27</v>
      </c>
      <c r="H68" s="46" t="s">
        <v>32</v>
      </c>
      <c r="I68" s="46"/>
      <c r="J68" s="47">
        <v>7874270.1200000001</v>
      </c>
      <c r="K68" s="47">
        <v>7874270.1200000001</v>
      </c>
      <c r="L68" s="51">
        <f>L69</f>
        <v>1673.3</v>
      </c>
      <c r="P68" s="52">
        <f>P69</f>
        <v>1673.3</v>
      </c>
      <c r="Q68" s="53"/>
      <c r="R68" s="54"/>
    </row>
    <row r="69" spans="1:18" s="10" customFormat="1" ht="60" x14ac:dyDescent="0.2">
      <c r="A69" s="41" t="s">
        <v>508</v>
      </c>
      <c r="B69" s="46" t="s">
        <v>19</v>
      </c>
      <c r="C69" s="46" t="s">
        <v>21</v>
      </c>
      <c r="D69" s="46" t="s">
        <v>38</v>
      </c>
      <c r="E69" s="46" t="s">
        <v>25</v>
      </c>
      <c r="F69" s="46" t="s">
        <v>78</v>
      </c>
      <c r="G69" s="46" t="s">
        <v>27</v>
      </c>
      <c r="H69" s="46" t="s">
        <v>32</v>
      </c>
      <c r="I69" s="46" t="s">
        <v>34</v>
      </c>
      <c r="J69" s="47">
        <v>1673300</v>
      </c>
      <c r="K69" s="47">
        <v>1673300</v>
      </c>
      <c r="L69" s="55">
        <f>K69/1000</f>
        <v>1673.3</v>
      </c>
      <c r="M69" s="12">
        <v>1</v>
      </c>
      <c r="P69" s="56">
        <f>K69/1000</f>
        <v>1673.3</v>
      </c>
      <c r="Q69" s="53"/>
      <c r="R69" s="54"/>
    </row>
    <row r="70" spans="1:18" s="10" customFormat="1" ht="24" x14ac:dyDescent="0.2">
      <c r="A70" s="41" t="s">
        <v>44</v>
      </c>
      <c r="B70" s="46" t="s">
        <v>19</v>
      </c>
      <c r="C70" s="46" t="s">
        <v>21</v>
      </c>
      <c r="D70" s="46" t="s">
        <v>38</v>
      </c>
      <c r="E70" s="46" t="s">
        <v>25</v>
      </c>
      <c r="F70" s="46" t="s">
        <v>78</v>
      </c>
      <c r="G70" s="46" t="s">
        <v>27</v>
      </c>
      <c r="H70" s="46" t="s">
        <v>32</v>
      </c>
      <c r="I70" s="46" t="s">
        <v>45</v>
      </c>
      <c r="J70" s="47">
        <v>5724190</v>
      </c>
      <c r="K70" s="47">
        <v>5724190</v>
      </c>
      <c r="L70" s="51">
        <f>L76+L81+L71</f>
        <v>508.26972000000001</v>
      </c>
      <c r="P70" s="52">
        <f>P76+P81+P71</f>
        <v>508.26972000000001</v>
      </c>
      <c r="Q70" s="53"/>
      <c r="R70" s="54"/>
    </row>
    <row r="71" spans="1:18" s="10" customFormat="1" x14ac:dyDescent="0.2">
      <c r="A71" s="41" t="s">
        <v>79</v>
      </c>
      <c r="B71" s="46" t="s">
        <v>19</v>
      </c>
      <c r="C71" s="46" t="s">
        <v>21</v>
      </c>
      <c r="D71" s="46" t="s">
        <v>38</v>
      </c>
      <c r="E71" s="46" t="s">
        <v>25</v>
      </c>
      <c r="F71" s="46" t="s">
        <v>78</v>
      </c>
      <c r="G71" s="46" t="s">
        <v>27</v>
      </c>
      <c r="H71" s="46" t="s">
        <v>32</v>
      </c>
      <c r="I71" s="46" t="s">
        <v>80</v>
      </c>
      <c r="J71" s="47">
        <v>476780.12</v>
      </c>
      <c r="K71" s="47">
        <v>476780.12</v>
      </c>
      <c r="L71" s="11">
        <f>L72</f>
        <v>220.5</v>
      </c>
      <c r="P71" s="11">
        <f>P72</f>
        <v>220.5</v>
      </c>
      <c r="Q71" s="53"/>
      <c r="R71" s="54"/>
    </row>
    <row r="72" spans="1:18" s="10" customFormat="1" ht="24" x14ac:dyDescent="0.2">
      <c r="A72" s="41" t="s">
        <v>35</v>
      </c>
      <c r="B72" s="46" t="s">
        <v>19</v>
      </c>
      <c r="C72" s="46" t="s">
        <v>21</v>
      </c>
      <c r="D72" s="46" t="s">
        <v>38</v>
      </c>
      <c r="E72" s="46" t="s">
        <v>25</v>
      </c>
      <c r="F72" s="46" t="s">
        <v>78</v>
      </c>
      <c r="G72" s="46" t="s">
        <v>27</v>
      </c>
      <c r="H72" s="46" t="s">
        <v>36</v>
      </c>
      <c r="I72" s="46"/>
      <c r="J72" s="47">
        <v>36435240</v>
      </c>
      <c r="K72" s="47">
        <v>36435240</v>
      </c>
      <c r="L72" s="11">
        <f>L73</f>
        <v>220.5</v>
      </c>
      <c r="P72" s="11">
        <f>P73</f>
        <v>220.5</v>
      </c>
      <c r="Q72" s="53"/>
      <c r="R72" s="54"/>
    </row>
    <row r="73" spans="1:18" s="10" customFormat="1" ht="60" x14ac:dyDescent="0.2">
      <c r="A73" s="41" t="s">
        <v>508</v>
      </c>
      <c r="B73" s="46" t="s">
        <v>19</v>
      </c>
      <c r="C73" s="46" t="s">
        <v>21</v>
      </c>
      <c r="D73" s="46" t="s">
        <v>38</v>
      </c>
      <c r="E73" s="46" t="s">
        <v>25</v>
      </c>
      <c r="F73" s="46" t="s">
        <v>78</v>
      </c>
      <c r="G73" s="46" t="s">
        <v>27</v>
      </c>
      <c r="H73" s="46" t="s">
        <v>36</v>
      </c>
      <c r="I73" s="46" t="s">
        <v>34</v>
      </c>
      <c r="J73" s="47">
        <v>36435240</v>
      </c>
      <c r="K73" s="47">
        <v>36435240</v>
      </c>
      <c r="L73" s="11">
        <f>L74</f>
        <v>220.5</v>
      </c>
      <c r="P73" s="11">
        <f>P74</f>
        <v>220.5</v>
      </c>
      <c r="Q73" s="53"/>
      <c r="R73" s="54"/>
    </row>
    <row r="74" spans="1:18" s="10" customFormat="1" ht="24" x14ac:dyDescent="0.2">
      <c r="A74" s="41" t="s">
        <v>81</v>
      </c>
      <c r="B74" s="46" t="s">
        <v>19</v>
      </c>
      <c r="C74" s="46" t="s">
        <v>21</v>
      </c>
      <c r="D74" s="46" t="s">
        <v>38</v>
      </c>
      <c r="E74" s="46" t="s">
        <v>25</v>
      </c>
      <c r="F74" s="46" t="s">
        <v>78</v>
      </c>
      <c r="G74" s="46" t="s">
        <v>27</v>
      </c>
      <c r="H74" s="46" t="s">
        <v>82</v>
      </c>
      <c r="I74" s="46"/>
      <c r="J74" s="47">
        <v>220500</v>
      </c>
      <c r="K74" s="47">
        <v>220500</v>
      </c>
      <c r="L74" s="11">
        <f>L75</f>
        <v>220.5</v>
      </c>
      <c r="P74" s="11">
        <f>P75</f>
        <v>220.5</v>
      </c>
      <c r="Q74" s="53"/>
      <c r="R74" s="54"/>
    </row>
    <row r="75" spans="1:18" s="10" customFormat="1" ht="24" x14ac:dyDescent="0.2">
      <c r="A75" s="41" t="s">
        <v>44</v>
      </c>
      <c r="B75" s="46" t="s">
        <v>19</v>
      </c>
      <c r="C75" s="46" t="s">
        <v>21</v>
      </c>
      <c r="D75" s="46" t="s">
        <v>38</v>
      </c>
      <c r="E75" s="46" t="s">
        <v>25</v>
      </c>
      <c r="F75" s="46" t="s">
        <v>78</v>
      </c>
      <c r="G75" s="46" t="s">
        <v>27</v>
      </c>
      <c r="H75" s="46" t="s">
        <v>82</v>
      </c>
      <c r="I75" s="46" t="s">
        <v>45</v>
      </c>
      <c r="J75" s="47">
        <v>220500</v>
      </c>
      <c r="K75" s="47">
        <v>220500</v>
      </c>
      <c r="L75" s="55">
        <f>K75/1000</f>
        <v>220.5</v>
      </c>
      <c r="M75" s="12">
        <v>1</v>
      </c>
      <c r="P75" s="56">
        <f>K75/1000</f>
        <v>220.5</v>
      </c>
      <c r="Q75" s="53"/>
      <c r="R75" s="54"/>
    </row>
    <row r="76" spans="1:18" s="10" customFormat="1" hidden="1" x14ac:dyDescent="0.2">
      <c r="A76" s="41" t="s">
        <v>120</v>
      </c>
      <c r="B76" s="46" t="s">
        <v>19</v>
      </c>
      <c r="C76" s="46" t="s">
        <v>21</v>
      </c>
      <c r="D76" s="46" t="s">
        <v>38</v>
      </c>
      <c r="E76" s="46" t="s">
        <v>25</v>
      </c>
      <c r="F76" s="46" t="s">
        <v>78</v>
      </c>
      <c r="G76" s="46" t="s">
        <v>27</v>
      </c>
      <c r="H76" s="46" t="s">
        <v>121</v>
      </c>
      <c r="I76" s="46"/>
      <c r="J76" s="47">
        <v>0</v>
      </c>
      <c r="K76" s="47">
        <v>0</v>
      </c>
      <c r="L76" s="51">
        <f>L77</f>
        <v>82.8566</v>
      </c>
      <c r="P76" s="52">
        <f>P77</f>
        <v>82.8566</v>
      </c>
      <c r="Q76" s="53"/>
      <c r="R76" s="54"/>
    </row>
    <row r="77" spans="1:18" s="10" customFormat="1" ht="24" hidden="1" x14ac:dyDescent="0.2">
      <c r="A77" s="41" t="s">
        <v>44</v>
      </c>
      <c r="B77" s="46" t="s">
        <v>19</v>
      </c>
      <c r="C77" s="46" t="s">
        <v>21</v>
      </c>
      <c r="D77" s="46" t="s">
        <v>38</v>
      </c>
      <c r="E77" s="46" t="s">
        <v>25</v>
      </c>
      <c r="F77" s="46" t="s">
        <v>78</v>
      </c>
      <c r="G77" s="46" t="s">
        <v>27</v>
      </c>
      <c r="H77" s="46" t="s">
        <v>121</v>
      </c>
      <c r="I77" s="46" t="s">
        <v>45</v>
      </c>
      <c r="J77" s="47">
        <v>0</v>
      </c>
      <c r="K77" s="47">
        <v>0</v>
      </c>
      <c r="L77" s="51">
        <f>L78</f>
        <v>82.8566</v>
      </c>
      <c r="P77" s="52">
        <f>P78</f>
        <v>82.8566</v>
      </c>
      <c r="Q77" s="53"/>
      <c r="R77" s="54"/>
    </row>
    <row r="78" spans="1:18" s="10" customFormat="1" ht="24" x14ac:dyDescent="0.2">
      <c r="A78" s="41" t="s">
        <v>83</v>
      </c>
      <c r="B78" s="46" t="s">
        <v>19</v>
      </c>
      <c r="C78" s="46" t="s">
        <v>21</v>
      </c>
      <c r="D78" s="46" t="s">
        <v>38</v>
      </c>
      <c r="E78" s="46" t="s">
        <v>25</v>
      </c>
      <c r="F78" s="46" t="s">
        <v>78</v>
      </c>
      <c r="G78" s="46" t="s">
        <v>27</v>
      </c>
      <c r="H78" s="46" t="s">
        <v>84</v>
      </c>
      <c r="I78" s="46"/>
      <c r="J78" s="47">
        <v>570346.6</v>
      </c>
      <c r="K78" s="47">
        <v>570346.6</v>
      </c>
      <c r="L78" s="51">
        <f>L79</f>
        <v>82.8566</v>
      </c>
      <c r="P78" s="52">
        <f>P79</f>
        <v>82.8566</v>
      </c>
      <c r="Q78" s="53"/>
      <c r="R78" s="54"/>
    </row>
    <row r="79" spans="1:18" s="10" customFormat="1" ht="60" x14ac:dyDescent="0.2">
      <c r="A79" s="41" t="s">
        <v>508</v>
      </c>
      <c r="B79" s="46" t="s">
        <v>19</v>
      </c>
      <c r="C79" s="46" t="s">
        <v>21</v>
      </c>
      <c r="D79" s="46" t="s">
        <v>38</v>
      </c>
      <c r="E79" s="46" t="s">
        <v>25</v>
      </c>
      <c r="F79" s="46" t="s">
        <v>78</v>
      </c>
      <c r="G79" s="46" t="s">
        <v>27</v>
      </c>
      <c r="H79" s="46" t="s">
        <v>84</v>
      </c>
      <c r="I79" s="46" t="s">
        <v>34</v>
      </c>
      <c r="J79" s="47">
        <v>487490</v>
      </c>
      <c r="K79" s="47">
        <v>487490</v>
      </c>
      <c r="L79" s="11">
        <f>L80</f>
        <v>82.8566</v>
      </c>
      <c r="P79" s="11">
        <f>P80</f>
        <v>82.8566</v>
      </c>
      <c r="Q79" s="53"/>
      <c r="R79" s="54"/>
    </row>
    <row r="80" spans="1:18" s="10" customFormat="1" ht="24" x14ac:dyDescent="0.2">
      <c r="A80" s="41" t="s">
        <v>44</v>
      </c>
      <c r="B80" s="46" t="s">
        <v>19</v>
      </c>
      <c r="C80" s="46" t="s">
        <v>21</v>
      </c>
      <c r="D80" s="46" t="s">
        <v>38</v>
      </c>
      <c r="E80" s="46" t="s">
        <v>25</v>
      </c>
      <c r="F80" s="46" t="s">
        <v>78</v>
      </c>
      <c r="G80" s="46" t="s">
        <v>27</v>
      </c>
      <c r="H80" s="46" t="s">
        <v>84</v>
      </c>
      <c r="I80" s="46" t="s">
        <v>45</v>
      </c>
      <c r="J80" s="47">
        <v>82856.600000000006</v>
      </c>
      <c r="K80" s="47">
        <v>82856.600000000006</v>
      </c>
      <c r="L80" s="55">
        <f>K80/1000</f>
        <v>82.8566</v>
      </c>
      <c r="M80" s="12">
        <v>1</v>
      </c>
      <c r="P80" s="56">
        <f>K80/1000</f>
        <v>82.8566</v>
      </c>
      <c r="Q80" s="53"/>
      <c r="R80" s="54"/>
    </row>
    <row r="81" spans="1:18" s="10" customFormat="1" ht="24" x14ac:dyDescent="0.2">
      <c r="A81" s="41" t="s">
        <v>85</v>
      </c>
      <c r="B81" s="46" t="s">
        <v>19</v>
      </c>
      <c r="C81" s="46" t="s">
        <v>21</v>
      </c>
      <c r="D81" s="46" t="s">
        <v>38</v>
      </c>
      <c r="E81" s="46" t="s">
        <v>25</v>
      </c>
      <c r="F81" s="46" t="s">
        <v>78</v>
      </c>
      <c r="G81" s="46" t="s">
        <v>27</v>
      </c>
      <c r="H81" s="46" t="s">
        <v>86</v>
      </c>
      <c r="I81" s="46"/>
      <c r="J81" s="47">
        <v>40520.81</v>
      </c>
      <c r="K81" s="47">
        <v>40520.81</v>
      </c>
      <c r="L81" s="51">
        <f>L82</f>
        <v>204.91311999999999</v>
      </c>
      <c r="P81" s="52">
        <f>P82</f>
        <v>204.91311999999999</v>
      </c>
      <c r="Q81" s="53"/>
      <c r="R81" s="54"/>
    </row>
    <row r="82" spans="1:18" s="10" customFormat="1" ht="24" x14ac:dyDescent="0.2">
      <c r="A82" s="41" t="s">
        <v>44</v>
      </c>
      <c r="B82" s="46" t="s">
        <v>19</v>
      </c>
      <c r="C82" s="46" t="s">
        <v>21</v>
      </c>
      <c r="D82" s="46" t="s">
        <v>38</v>
      </c>
      <c r="E82" s="46" t="s">
        <v>25</v>
      </c>
      <c r="F82" s="46" t="s">
        <v>78</v>
      </c>
      <c r="G82" s="46" t="s">
        <v>27</v>
      </c>
      <c r="H82" s="46" t="s">
        <v>86</v>
      </c>
      <c r="I82" s="46" t="s">
        <v>45</v>
      </c>
      <c r="J82" s="47">
        <v>40520.81</v>
      </c>
      <c r="K82" s="47">
        <v>40520.81</v>
      </c>
      <c r="L82" s="51">
        <f>L83</f>
        <v>204.91311999999999</v>
      </c>
      <c r="P82" s="52">
        <f>P83</f>
        <v>204.91311999999999</v>
      </c>
      <c r="Q82" s="53"/>
      <c r="R82" s="54"/>
    </row>
    <row r="83" spans="1:18" s="10" customFormat="1" ht="24" x14ac:dyDescent="0.2">
      <c r="A83" s="41" t="s">
        <v>87</v>
      </c>
      <c r="B83" s="46" t="s">
        <v>19</v>
      </c>
      <c r="C83" s="46" t="s">
        <v>21</v>
      </c>
      <c r="D83" s="46" t="s">
        <v>38</v>
      </c>
      <c r="E83" s="46" t="s">
        <v>25</v>
      </c>
      <c r="F83" s="46" t="s">
        <v>78</v>
      </c>
      <c r="G83" s="46" t="s">
        <v>27</v>
      </c>
      <c r="H83" s="46" t="s">
        <v>88</v>
      </c>
      <c r="I83" s="46"/>
      <c r="J83" s="47">
        <v>994903.12</v>
      </c>
      <c r="K83" s="47">
        <v>994903.12</v>
      </c>
      <c r="L83" s="51">
        <f>L84</f>
        <v>204.91311999999999</v>
      </c>
      <c r="P83" s="52">
        <f>P84</f>
        <v>204.91311999999999</v>
      </c>
      <c r="Q83" s="53"/>
      <c r="R83" s="54"/>
    </row>
    <row r="84" spans="1:18" s="10" customFormat="1" ht="60" x14ac:dyDescent="0.2">
      <c r="A84" s="41" t="s">
        <v>508</v>
      </c>
      <c r="B84" s="46" t="s">
        <v>19</v>
      </c>
      <c r="C84" s="46" t="s">
        <v>21</v>
      </c>
      <c r="D84" s="46" t="s">
        <v>38</v>
      </c>
      <c r="E84" s="46" t="s">
        <v>25</v>
      </c>
      <c r="F84" s="46" t="s">
        <v>78</v>
      </c>
      <c r="G84" s="46" t="s">
        <v>27</v>
      </c>
      <c r="H84" s="46" t="s">
        <v>88</v>
      </c>
      <c r="I84" s="46" t="s">
        <v>34</v>
      </c>
      <c r="J84" s="47">
        <v>789990</v>
      </c>
      <c r="K84" s="47">
        <v>789990</v>
      </c>
      <c r="L84" s="11">
        <f>L85</f>
        <v>204.91311999999999</v>
      </c>
      <c r="P84" s="11">
        <f>P85</f>
        <v>204.91311999999999</v>
      </c>
      <c r="Q84" s="53"/>
      <c r="R84" s="54"/>
    </row>
    <row r="85" spans="1:18" s="10" customFormat="1" ht="24" x14ac:dyDescent="0.2">
      <c r="A85" s="41" t="s">
        <v>44</v>
      </c>
      <c r="B85" s="46" t="s">
        <v>19</v>
      </c>
      <c r="C85" s="46" t="s">
        <v>21</v>
      </c>
      <c r="D85" s="46" t="s">
        <v>38</v>
      </c>
      <c r="E85" s="46" t="s">
        <v>25</v>
      </c>
      <c r="F85" s="46" t="s">
        <v>78</v>
      </c>
      <c r="G85" s="46" t="s">
        <v>27</v>
      </c>
      <c r="H85" s="46" t="s">
        <v>88</v>
      </c>
      <c r="I85" s="46" t="s">
        <v>45</v>
      </c>
      <c r="J85" s="47">
        <v>204913.12</v>
      </c>
      <c r="K85" s="47">
        <v>204913.12</v>
      </c>
      <c r="L85" s="55">
        <f>K85/1000</f>
        <v>204.91311999999999</v>
      </c>
      <c r="M85" s="12">
        <v>1</v>
      </c>
      <c r="P85" s="56">
        <f>K85/1000</f>
        <v>204.91311999999999</v>
      </c>
      <c r="Q85" s="53"/>
      <c r="R85" s="54"/>
    </row>
    <row r="86" spans="1:18" s="10" customFormat="1" x14ac:dyDescent="0.2">
      <c r="A86" s="41" t="s">
        <v>89</v>
      </c>
      <c r="B86" s="46" t="s">
        <v>19</v>
      </c>
      <c r="C86" s="46" t="s">
        <v>21</v>
      </c>
      <c r="D86" s="46" t="s">
        <v>51</v>
      </c>
      <c r="E86" s="46"/>
      <c r="F86" s="46"/>
      <c r="G86" s="46"/>
      <c r="H86" s="46"/>
      <c r="I86" s="46"/>
      <c r="J86" s="47">
        <v>115893.1</v>
      </c>
      <c r="K86" s="47">
        <v>9830.7000000000007</v>
      </c>
      <c r="L86" s="51">
        <f>L87</f>
        <v>9768.2494800000004</v>
      </c>
      <c r="P86" s="52">
        <f>P87</f>
        <v>9768.2494800000004</v>
      </c>
      <c r="Q86" s="53"/>
      <c r="R86" s="54"/>
    </row>
    <row r="87" spans="1:18" s="10" customFormat="1" ht="24" x14ac:dyDescent="0.2">
      <c r="A87" s="41" t="s">
        <v>24</v>
      </c>
      <c r="B87" s="46" t="s">
        <v>19</v>
      </c>
      <c r="C87" s="46" t="s">
        <v>21</v>
      </c>
      <c r="D87" s="46" t="s">
        <v>51</v>
      </c>
      <c r="E87" s="46" t="s">
        <v>25</v>
      </c>
      <c r="F87" s="46" t="s">
        <v>26</v>
      </c>
      <c r="G87" s="46" t="s">
        <v>27</v>
      </c>
      <c r="H87" s="46" t="s">
        <v>28</v>
      </c>
      <c r="I87" s="46"/>
      <c r="J87" s="47">
        <v>115893.1</v>
      </c>
      <c r="K87" s="47">
        <v>9830.7000000000007</v>
      </c>
      <c r="L87" s="51">
        <f>L88+L99+L109+L117+L121+L105</f>
        <v>9768.2494800000004</v>
      </c>
      <c r="P87" s="52">
        <f>P88+P99+P109+P117+P121+P105</f>
        <v>9768.2494800000004</v>
      </c>
      <c r="Q87" s="53"/>
      <c r="R87" s="54"/>
    </row>
    <row r="88" spans="1:18" s="10" customFormat="1" x14ac:dyDescent="0.2">
      <c r="A88" s="41" t="s">
        <v>77</v>
      </c>
      <c r="B88" s="46" t="s">
        <v>19</v>
      </c>
      <c r="C88" s="46" t="s">
        <v>21</v>
      </c>
      <c r="D88" s="46" t="s">
        <v>51</v>
      </c>
      <c r="E88" s="46" t="s">
        <v>25</v>
      </c>
      <c r="F88" s="46" t="s">
        <v>78</v>
      </c>
      <c r="G88" s="46" t="s">
        <v>27</v>
      </c>
      <c r="H88" s="46" t="s">
        <v>28</v>
      </c>
      <c r="I88" s="46"/>
      <c r="J88" s="47">
        <v>115893.1</v>
      </c>
      <c r="K88" s="47">
        <v>9830.7000000000007</v>
      </c>
      <c r="L88" s="51">
        <f>L89+L93+L96</f>
        <v>1812</v>
      </c>
      <c r="P88" s="52">
        <f>P89+P93+P96</f>
        <v>1812</v>
      </c>
      <c r="Q88" s="53"/>
      <c r="R88" s="54"/>
    </row>
    <row r="89" spans="1:18" s="10" customFormat="1" ht="36" x14ac:dyDescent="0.2">
      <c r="A89" s="41" t="s">
        <v>90</v>
      </c>
      <c r="B89" s="46" t="s">
        <v>19</v>
      </c>
      <c r="C89" s="46" t="s">
        <v>21</v>
      </c>
      <c r="D89" s="46" t="s">
        <v>51</v>
      </c>
      <c r="E89" s="46" t="s">
        <v>25</v>
      </c>
      <c r="F89" s="46" t="s">
        <v>78</v>
      </c>
      <c r="G89" s="46" t="s">
        <v>27</v>
      </c>
      <c r="H89" s="46" t="s">
        <v>91</v>
      </c>
      <c r="I89" s="46"/>
      <c r="J89" s="47">
        <v>115893.1</v>
      </c>
      <c r="K89" s="47">
        <v>9830.7000000000007</v>
      </c>
      <c r="L89" s="51">
        <f>L90</f>
        <v>1200</v>
      </c>
      <c r="P89" s="52">
        <f>P90</f>
        <v>1200</v>
      </c>
      <c r="Q89" s="53"/>
      <c r="R89" s="54"/>
    </row>
    <row r="90" spans="1:18" s="10" customFormat="1" ht="24" x14ac:dyDescent="0.2">
      <c r="A90" s="41" t="s">
        <v>44</v>
      </c>
      <c r="B90" s="46" t="s">
        <v>19</v>
      </c>
      <c r="C90" s="46" t="s">
        <v>21</v>
      </c>
      <c r="D90" s="46" t="s">
        <v>51</v>
      </c>
      <c r="E90" s="46" t="s">
        <v>25</v>
      </c>
      <c r="F90" s="46" t="s">
        <v>78</v>
      </c>
      <c r="G90" s="46" t="s">
        <v>27</v>
      </c>
      <c r="H90" s="46" t="s">
        <v>91</v>
      </c>
      <c r="I90" s="46" t="s">
        <v>45</v>
      </c>
      <c r="J90" s="47">
        <v>115893.1</v>
      </c>
      <c r="K90" s="47">
        <v>9830.7000000000007</v>
      </c>
      <c r="L90" s="11">
        <f>L91+L92</f>
        <v>1200</v>
      </c>
      <c r="P90" s="11">
        <f>P91+P92</f>
        <v>1200</v>
      </c>
      <c r="Q90" s="53"/>
      <c r="R90" s="54"/>
    </row>
    <row r="91" spans="1:18" s="10" customFormat="1" x14ac:dyDescent="0.2">
      <c r="A91" s="41" t="s">
        <v>92</v>
      </c>
      <c r="B91" s="46" t="s">
        <v>19</v>
      </c>
      <c r="C91" s="46" t="s">
        <v>21</v>
      </c>
      <c r="D91" s="46">
        <v>11</v>
      </c>
      <c r="E91" s="46"/>
      <c r="F91" s="46"/>
      <c r="G91" s="46"/>
      <c r="H91" s="46"/>
      <c r="I91" s="46"/>
      <c r="J91" s="47">
        <v>600000</v>
      </c>
      <c r="K91" s="47">
        <v>600000</v>
      </c>
      <c r="L91" s="55">
        <f>K91/1000</f>
        <v>600</v>
      </c>
      <c r="M91" s="12">
        <v>1</v>
      </c>
      <c r="P91" s="56">
        <f>K91/1000</f>
        <v>600</v>
      </c>
      <c r="Q91" s="53"/>
      <c r="R91" s="54"/>
    </row>
    <row r="92" spans="1:18" s="10" customFormat="1" x14ac:dyDescent="0.2">
      <c r="A92" s="41" t="s">
        <v>93</v>
      </c>
      <c r="B92" s="46" t="s">
        <v>19</v>
      </c>
      <c r="C92" s="46" t="s">
        <v>21</v>
      </c>
      <c r="D92" s="46">
        <v>11</v>
      </c>
      <c r="E92" s="46" t="s">
        <v>94</v>
      </c>
      <c r="F92" s="46" t="s">
        <v>26</v>
      </c>
      <c r="G92" s="46" t="s">
        <v>27</v>
      </c>
      <c r="H92" s="46" t="s">
        <v>28</v>
      </c>
      <c r="I92" s="46"/>
      <c r="J92" s="47">
        <v>600000</v>
      </c>
      <c r="K92" s="47">
        <v>600000</v>
      </c>
      <c r="L92" s="55">
        <f>K92/1000</f>
        <v>600</v>
      </c>
      <c r="M92" s="12">
        <v>1</v>
      </c>
      <c r="P92" s="56">
        <f>K92/1000</f>
        <v>600</v>
      </c>
      <c r="Q92" s="53"/>
      <c r="R92" s="54"/>
    </row>
    <row r="93" spans="1:18" s="10" customFormat="1" x14ac:dyDescent="0.2">
      <c r="A93" s="41" t="s">
        <v>95</v>
      </c>
      <c r="B93" s="46" t="s">
        <v>19</v>
      </c>
      <c r="C93" s="46" t="s">
        <v>21</v>
      </c>
      <c r="D93" s="46">
        <v>11</v>
      </c>
      <c r="E93" s="46" t="s">
        <v>94</v>
      </c>
      <c r="F93" s="46" t="s">
        <v>96</v>
      </c>
      <c r="G93" s="46" t="s">
        <v>27</v>
      </c>
      <c r="H93" s="46" t="s">
        <v>28</v>
      </c>
      <c r="I93" s="46"/>
      <c r="J93" s="47">
        <v>600000</v>
      </c>
      <c r="K93" s="47">
        <v>600000</v>
      </c>
      <c r="L93" s="51">
        <f>L94</f>
        <v>600</v>
      </c>
      <c r="P93" s="52">
        <f>P94</f>
        <v>600</v>
      </c>
      <c r="Q93" s="53"/>
      <c r="R93" s="54"/>
    </row>
    <row r="94" spans="1:18" s="10" customFormat="1" ht="24" x14ac:dyDescent="0.2">
      <c r="A94" s="41" t="s">
        <v>513</v>
      </c>
      <c r="B94" s="46" t="s">
        <v>19</v>
      </c>
      <c r="C94" s="46" t="s">
        <v>21</v>
      </c>
      <c r="D94" s="46">
        <v>11</v>
      </c>
      <c r="E94" s="46" t="s">
        <v>94</v>
      </c>
      <c r="F94" s="46" t="s">
        <v>96</v>
      </c>
      <c r="G94" s="46" t="s">
        <v>27</v>
      </c>
      <c r="H94" s="46" t="s">
        <v>97</v>
      </c>
      <c r="I94" s="46"/>
      <c r="J94" s="47">
        <v>600000</v>
      </c>
      <c r="K94" s="47">
        <v>600000</v>
      </c>
      <c r="L94" s="11">
        <f>L95</f>
        <v>600</v>
      </c>
      <c r="P94" s="11">
        <f>P95</f>
        <v>600</v>
      </c>
      <c r="Q94" s="53"/>
      <c r="R94" s="54"/>
    </row>
    <row r="95" spans="1:18" s="10" customFormat="1" x14ac:dyDescent="0.2">
      <c r="A95" s="41" t="s">
        <v>79</v>
      </c>
      <c r="B95" s="46" t="s">
        <v>19</v>
      </c>
      <c r="C95" s="46" t="s">
        <v>21</v>
      </c>
      <c r="D95" s="46">
        <v>11</v>
      </c>
      <c r="E95" s="46" t="s">
        <v>94</v>
      </c>
      <c r="F95" s="46" t="s">
        <v>96</v>
      </c>
      <c r="G95" s="46" t="s">
        <v>27</v>
      </c>
      <c r="H95" s="46" t="s">
        <v>97</v>
      </c>
      <c r="I95" s="46" t="s">
        <v>80</v>
      </c>
      <c r="J95" s="47">
        <v>600000</v>
      </c>
      <c r="K95" s="47">
        <v>600000</v>
      </c>
      <c r="L95" s="55">
        <f>K95/1000</f>
        <v>600</v>
      </c>
      <c r="M95" s="12">
        <v>1</v>
      </c>
      <c r="P95" s="56">
        <f>K95/1000</f>
        <v>600</v>
      </c>
      <c r="Q95" s="53"/>
      <c r="R95" s="54"/>
    </row>
    <row r="96" spans="1:18" s="10" customFormat="1" x14ac:dyDescent="0.2">
      <c r="A96" s="41" t="s">
        <v>98</v>
      </c>
      <c r="B96" s="46" t="s">
        <v>19</v>
      </c>
      <c r="C96" s="46" t="s">
        <v>21</v>
      </c>
      <c r="D96" s="46">
        <v>13</v>
      </c>
      <c r="E96" s="46"/>
      <c r="F96" s="46"/>
      <c r="G96" s="46"/>
      <c r="H96" s="46"/>
      <c r="I96" s="46"/>
      <c r="J96" s="47">
        <v>44950017.279999994</v>
      </c>
      <c r="K96" s="47">
        <v>44950017.279999994</v>
      </c>
      <c r="L96" s="51">
        <f>L97</f>
        <v>12</v>
      </c>
      <c r="P96" s="52">
        <f>P97</f>
        <v>12</v>
      </c>
      <c r="Q96" s="53"/>
      <c r="R96" s="54"/>
    </row>
    <row r="97" spans="1:18" s="10" customFormat="1" ht="48" x14ac:dyDescent="0.2">
      <c r="A97" s="41" t="s">
        <v>39</v>
      </c>
      <c r="B97" s="46" t="s">
        <v>19</v>
      </c>
      <c r="C97" s="46" t="s">
        <v>21</v>
      </c>
      <c r="D97" s="46" t="s">
        <v>99</v>
      </c>
      <c r="E97" s="46" t="s">
        <v>40</v>
      </c>
      <c r="F97" s="46" t="s">
        <v>26</v>
      </c>
      <c r="G97" s="46" t="s">
        <v>27</v>
      </c>
      <c r="H97" s="46" t="s">
        <v>28</v>
      </c>
      <c r="I97" s="46"/>
      <c r="J97" s="47">
        <v>12000</v>
      </c>
      <c r="K97" s="47">
        <v>12000</v>
      </c>
      <c r="L97" s="11">
        <f>L98</f>
        <v>12</v>
      </c>
      <c r="P97" s="11">
        <f>P98</f>
        <v>12</v>
      </c>
      <c r="Q97" s="53"/>
      <c r="R97" s="54"/>
    </row>
    <row r="98" spans="1:18" s="10" customFormat="1" ht="60" x14ac:dyDescent="0.2">
      <c r="A98" s="41" t="s">
        <v>46</v>
      </c>
      <c r="B98" s="46" t="s">
        <v>19</v>
      </c>
      <c r="C98" s="46" t="s">
        <v>21</v>
      </c>
      <c r="D98" s="46" t="s">
        <v>99</v>
      </c>
      <c r="E98" s="46" t="s">
        <v>40</v>
      </c>
      <c r="F98" s="46" t="s">
        <v>26</v>
      </c>
      <c r="G98" s="46" t="s">
        <v>47</v>
      </c>
      <c r="H98" s="46" t="s">
        <v>28</v>
      </c>
      <c r="I98" s="46"/>
      <c r="J98" s="47">
        <v>12000</v>
      </c>
      <c r="K98" s="47">
        <v>12000</v>
      </c>
      <c r="L98" s="55">
        <f>K98/1000</f>
        <v>12</v>
      </c>
      <c r="M98" s="12">
        <v>1</v>
      </c>
      <c r="P98" s="56">
        <f>K98/1000</f>
        <v>12</v>
      </c>
      <c r="Q98" s="53"/>
      <c r="R98" s="54"/>
    </row>
    <row r="99" spans="1:18" s="10" customFormat="1" x14ac:dyDescent="0.2">
      <c r="A99" s="34" t="s">
        <v>48</v>
      </c>
      <c r="B99" s="46" t="s">
        <v>19</v>
      </c>
      <c r="C99" s="46" t="s">
        <v>21</v>
      </c>
      <c r="D99" s="46" t="s">
        <v>99</v>
      </c>
      <c r="E99" s="42" t="s">
        <v>40</v>
      </c>
      <c r="F99" s="42" t="s">
        <v>26</v>
      </c>
      <c r="G99" s="42" t="s">
        <v>47</v>
      </c>
      <c r="H99" s="42" t="s">
        <v>49</v>
      </c>
      <c r="I99" s="46"/>
      <c r="J99" s="47">
        <v>12000</v>
      </c>
      <c r="K99" s="47">
        <v>12000</v>
      </c>
      <c r="L99" s="51">
        <f>L100</f>
        <v>315.78948000000003</v>
      </c>
      <c r="P99" s="52">
        <f>P100</f>
        <v>315.78948000000003</v>
      </c>
      <c r="Q99" s="53"/>
      <c r="R99" s="54"/>
    </row>
    <row r="100" spans="1:18" s="10" customFormat="1" ht="36" x14ac:dyDescent="0.2">
      <c r="A100" s="41" t="s">
        <v>514</v>
      </c>
      <c r="B100" s="46" t="s">
        <v>19</v>
      </c>
      <c r="C100" s="46" t="s">
        <v>21</v>
      </c>
      <c r="D100" s="46" t="s">
        <v>99</v>
      </c>
      <c r="E100" s="42" t="s">
        <v>40</v>
      </c>
      <c r="F100" s="42" t="s">
        <v>26</v>
      </c>
      <c r="G100" s="42" t="s">
        <v>47</v>
      </c>
      <c r="H100" s="42" t="s">
        <v>49</v>
      </c>
      <c r="I100" s="46" t="s">
        <v>114</v>
      </c>
      <c r="J100" s="47">
        <v>12000</v>
      </c>
      <c r="K100" s="47">
        <v>12000</v>
      </c>
      <c r="L100" s="51">
        <f>L101</f>
        <v>315.78948000000003</v>
      </c>
      <c r="P100" s="52">
        <f>P101</f>
        <v>315.78948000000003</v>
      </c>
      <c r="Q100" s="53"/>
      <c r="R100" s="54"/>
    </row>
    <row r="101" spans="1:18" s="10" customFormat="1" ht="96" x14ac:dyDescent="0.2">
      <c r="A101" s="41" t="s">
        <v>59</v>
      </c>
      <c r="B101" s="46" t="s">
        <v>19</v>
      </c>
      <c r="C101" s="46" t="s">
        <v>21</v>
      </c>
      <c r="D101" s="46" t="s">
        <v>99</v>
      </c>
      <c r="E101" s="46" t="s">
        <v>60</v>
      </c>
      <c r="F101" s="46" t="s">
        <v>26</v>
      </c>
      <c r="G101" s="46" t="s">
        <v>27</v>
      </c>
      <c r="H101" s="46" t="s">
        <v>28</v>
      </c>
      <c r="I101" s="46"/>
      <c r="J101" s="47">
        <v>105263.16</v>
      </c>
      <c r="K101" s="47">
        <v>105263.16</v>
      </c>
      <c r="L101" s="11">
        <f>L102+L104+L103</f>
        <v>315.78948000000003</v>
      </c>
      <c r="P101" s="11">
        <f>P102+P104+P103</f>
        <v>315.78948000000003</v>
      </c>
      <c r="Q101" s="53"/>
      <c r="R101" s="54"/>
    </row>
    <row r="102" spans="1:18" s="10" customFormat="1" ht="24" x14ac:dyDescent="0.2">
      <c r="A102" s="41" t="s">
        <v>100</v>
      </c>
      <c r="B102" s="46" t="s">
        <v>19</v>
      </c>
      <c r="C102" s="46" t="s">
        <v>21</v>
      </c>
      <c r="D102" s="46" t="s">
        <v>99</v>
      </c>
      <c r="E102" s="46" t="s">
        <v>60</v>
      </c>
      <c r="F102" s="46" t="s">
        <v>26</v>
      </c>
      <c r="G102" s="46" t="s">
        <v>47</v>
      </c>
      <c r="H102" s="46" t="s">
        <v>28</v>
      </c>
      <c r="I102" s="46"/>
      <c r="J102" s="47">
        <v>105263.16</v>
      </c>
      <c r="K102" s="47">
        <v>105263.16</v>
      </c>
      <c r="L102" s="55">
        <f>K102/1000</f>
        <v>105.26316</v>
      </c>
      <c r="M102" s="12">
        <v>1</v>
      </c>
      <c r="P102" s="56">
        <f>K102/1000</f>
        <v>105.26316</v>
      </c>
      <c r="Q102" s="53"/>
      <c r="R102" s="54"/>
    </row>
    <row r="103" spans="1:18" s="10" customFormat="1" ht="36" x14ac:dyDescent="0.2">
      <c r="A103" s="41" t="s">
        <v>101</v>
      </c>
      <c r="B103" s="46" t="s">
        <v>19</v>
      </c>
      <c r="C103" s="46" t="s">
        <v>21</v>
      </c>
      <c r="D103" s="46" t="s">
        <v>99</v>
      </c>
      <c r="E103" s="42" t="s">
        <v>60</v>
      </c>
      <c r="F103" s="42" t="s">
        <v>26</v>
      </c>
      <c r="G103" s="42" t="s">
        <v>47</v>
      </c>
      <c r="H103" s="42" t="s">
        <v>102</v>
      </c>
      <c r="I103" s="46"/>
      <c r="J103" s="47">
        <v>105263.16</v>
      </c>
      <c r="K103" s="47">
        <v>105263.16</v>
      </c>
      <c r="L103" s="55">
        <f>K103/1000</f>
        <v>105.26316</v>
      </c>
      <c r="M103" s="12">
        <v>1</v>
      </c>
      <c r="P103" s="56">
        <f>K103/1000</f>
        <v>105.26316</v>
      </c>
      <c r="Q103" s="53"/>
      <c r="R103" s="54"/>
    </row>
    <row r="104" spans="1:18" s="10" customFormat="1" ht="24" x14ac:dyDescent="0.2">
      <c r="A104" s="41" t="s">
        <v>44</v>
      </c>
      <c r="B104" s="46" t="s">
        <v>19</v>
      </c>
      <c r="C104" s="46" t="s">
        <v>21</v>
      </c>
      <c r="D104" s="46" t="s">
        <v>99</v>
      </c>
      <c r="E104" s="42" t="s">
        <v>60</v>
      </c>
      <c r="F104" s="42" t="s">
        <v>26</v>
      </c>
      <c r="G104" s="42" t="s">
        <v>47</v>
      </c>
      <c r="H104" s="42" t="s">
        <v>102</v>
      </c>
      <c r="I104" s="46" t="s">
        <v>45</v>
      </c>
      <c r="J104" s="47">
        <v>105263.16</v>
      </c>
      <c r="K104" s="47">
        <v>105263.16</v>
      </c>
      <c r="L104" s="55">
        <f>K104/1000</f>
        <v>105.26316</v>
      </c>
      <c r="M104" s="12">
        <v>1</v>
      </c>
      <c r="P104" s="56">
        <f>K104/1000</f>
        <v>105.26316</v>
      </c>
      <c r="Q104" s="53"/>
      <c r="R104" s="54"/>
    </row>
    <row r="105" spans="1:18" s="10" customFormat="1" ht="24" x14ac:dyDescent="0.2">
      <c r="A105" s="41" t="s">
        <v>24</v>
      </c>
      <c r="B105" s="46" t="s">
        <v>19</v>
      </c>
      <c r="C105" s="46" t="s">
        <v>21</v>
      </c>
      <c r="D105" s="46">
        <v>13</v>
      </c>
      <c r="E105" s="46" t="s">
        <v>25</v>
      </c>
      <c r="F105" s="46" t="s">
        <v>26</v>
      </c>
      <c r="G105" s="46" t="s">
        <v>27</v>
      </c>
      <c r="H105" s="46" t="s">
        <v>28</v>
      </c>
      <c r="I105" s="46"/>
      <c r="J105" s="47">
        <v>1049914.1200000001</v>
      </c>
      <c r="K105" s="47">
        <v>1049914.1200000001</v>
      </c>
      <c r="L105" s="51">
        <f>L106</f>
        <v>1019.6</v>
      </c>
      <c r="P105" s="52">
        <f>P106</f>
        <v>1019.6</v>
      </c>
      <c r="Q105" s="53"/>
      <c r="R105" s="54"/>
    </row>
    <row r="106" spans="1:18" s="10" customFormat="1" x14ac:dyDescent="0.2">
      <c r="A106" s="41" t="s">
        <v>103</v>
      </c>
      <c r="B106" s="46" t="s">
        <v>19</v>
      </c>
      <c r="C106" s="46" t="s">
        <v>21</v>
      </c>
      <c r="D106" s="46">
        <v>13</v>
      </c>
      <c r="E106" s="46" t="s">
        <v>25</v>
      </c>
      <c r="F106" s="46" t="s">
        <v>16</v>
      </c>
      <c r="G106" s="46" t="s">
        <v>27</v>
      </c>
      <c r="H106" s="46" t="s">
        <v>28</v>
      </c>
      <c r="I106" s="46"/>
      <c r="J106" s="47">
        <v>1049914.1200000001</v>
      </c>
      <c r="K106" s="47">
        <v>1049914.1200000001</v>
      </c>
      <c r="L106" s="51">
        <f>L107</f>
        <v>1019.6</v>
      </c>
      <c r="P106" s="52">
        <f>P107</f>
        <v>1019.6</v>
      </c>
      <c r="Q106" s="53"/>
      <c r="R106" s="54"/>
    </row>
    <row r="107" spans="1:18" s="10" customFormat="1" ht="36" x14ac:dyDescent="0.2">
      <c r="A107" s="58" t="s">
        <v>104</v>
      </c>
      <c r="B107" s="46" t="s">
        <v>19</v>
      </c>
      <c r="C107" s="46" t="s">
        <v>21</v>
      </c>
      <c r="D107" s="46">
        <v>13</v>
      </c>
      <c r="E107" s="46" t="s">
        <v>25</v>
      </c>
      <c r="F107" s="46" t="s">
        <v>16</v>
      </c>
      <c r="G107" s="46" t="s">
        <v>27</v>
      </c>
      <c r="H107" s="46" t="s">
        <v>105</v>
      </c>
      <c r="I107" s="46"/>
      <c r="J107" s="47">
        <v>1049914.1200000001</v>
      </c>
      <c r="K107" s="47">
        <v>1049914.1200000001</v>
      </c>
      <c r="L107" s="11">
        <f>L108</f>
        <v>1019.6</v>
      </c>
      <c r="P107" s="11">
        <f>P108</f>
        <v>1019.6</v>
      </c>
      <c r="Q107" s="53"/>
      <c r="R107" s="54"/>
    </row>
    <row r="108" spans="1:18" s="10" customFormat="1" ht="60" x14ac:dyDescent="0.2">
      <c r="A108" s="41" t="s">
        <v>508</v>
      </c>
      <c r="B108" s="46" t="s">
        <v>19</v>
      </c>
      <c r="C108" s="46" t="s">
        <v>21</v>
      </c>
      <c r="D108" s="46">
        <v>13</v>
      </c>
      <c r="E108" s="46" t="s">
        <v>25</v>
      </c>
      <c r="F108" s="46" t="s">
        <v>16</v>
      </c>
      <c r="G108" s="46" t="s">
        <v>27</v>
      </c>
      <c r="H108" s="46" t="s">
        <v>105</v>
      </c>
      <c r="I108" s="46" t="s">
        <v>34</v>
      </c>
      <c r="J108" s="47">
        <v>1019600</v>
      </c>
      <c r="K108" s="47">
        <v>1019600</v>
      </c>
      <c r="L108" s="55">
        <f>K108/1000</f>
        <v>1019.6</v>
      </c>
      <c r="M108" s="12">
        <v>1</v>
      </c>
      <c r="P108" s="56">
        <f>K108/1000</f>
        <v>1019.6</v>
      </c>
      <c r="Q108" s="53"/>
      <c r="R108" s="54"/>
    </row>
    <row r="109" spans="1:18" s="10" customFormat="1" ht="24" x14ac:dyDescent="0.2">
      <c r="A109" s="41" t="s">
        <v>44</v>
      </c>
      <c r="B109" s="46" t="s">
        <v>19</v>
      </c>
      <c r="C109" s="46" t="s">
        <v>21</v>
      </c>
      <c r="D109" s="46">
        <v>13</v>
      </c>
      <c r="E109" s="46" t="s">
        <v>25</v>
      </c>
      <c r="F109" s="46" t="s">
        <v>16</v>
      </c>
      <c r="G109" s="46" t="s">
        <v>27</v>
      </c>
      <c r="H109" s="46" t="s">
        <v>105</v>
      </c>
      <c r="I109" s="46" t="s">
        <v>45</v>
      </c>
      <c r="J109" s="47">
        <v>30314.12</v>
      </c>
      <c r="K109" s="47">
        <v>30314.12</v>
      </c>
      <c r="L109" s="51">
        <f>L110+L114</f>
        <v>5833.7</v>
      </c>
      <c r="P109" s="52">
        <f>P110+P114</f>
        <v>5833.7</v>
      </c>
      <c r="Q109" s="53"/>
      <c r="R109" s="54"/>
    </row>
    <row r="110" spans="1:18" s="10" customFormat="1" ht="24" x14ac:dyDescent="0.2">
      <c r="A110" s="41" t="s">
        <v>106</v>
      </c>
      <c r="B110" s="46" t="s">
        <v>19</v>
      </c>
      <c r="C110" s="46" t="s">
        <v>21</v>
      </c>
      <c r="D110" s="46">
        <v>13</v>
      </c>
      <c r="E110" s="46" t="s">
        <v>107</v>
      </c>
      <c r="F110" s="46" t="s">
        <v>26</v>
      </c>
      <c r="G110" s="46" t="s">
        <v>27</v>
      </c>
      <c r="H110" s="46" t="s">
        <v>28</v>
      </c>
      <c r="I110" s="46"/>
      <c r="J110" s="47">
        <v>43782840</v>
      </c>
      <c r="K110" s="47">
        <v>43782840</v>
      </c>
      <c r="L110" s="51">
        <f>L111</f>
        <v>0</v>
      </c>
      <c r="P110" s="52">
        <f>P111</f>
        <v>0</v>
      </c>
      <c r="Q110" s="53"/>
      <c r="R110" s="54"/>
    </row>
    <row r="111" spans="1:18" s="10" customFormat="1" ht="24" x14ac:dyDescent="0.2">
      <c r="A111" s="41" t="s">
        <v>108</v>
      </c>
      <c r="B111" s="46" t="s">
        <v>19</v>
      </c>
      <c r="C111" s="46" t="s">
        <v>21</v>
      </c>
      <c r="D111" s="46">
        <v>13</v>
      </c>
      <c r="E111" s="46" t="s">
        <v>107</v>
      </c>
      <c r="F111" s="46" t="s">
        <v>96</v>
      </c>
      <c r="G111" s="46" t="s">
        <v>27</v>
      </c>
      <c r="H111" s="46" t="s">
        <v>28</v>
      </c>
      <c r="I111" s="46"/>
      <c r="J111" s="47">
        <v>43782840</v>
      </c>
      <c r="K111" s="47">
        <v>43782840</v>
      </c>
      <c r="L111" s="11">
        <f>L112+L113</f>
        <v>0</v>
      </c>
      <c r="P111" s="11">
        <f>P112+P113</f>
        <v>0</v>
      </c>
      <c r="Q111" s="53"/>
      <c r="R111" s="54"/>
    </row>
    <row r="112" spans="1:18" s="10" customFormat="1" ht="24" hidden="1" x14ac:dyDescent="0.2">
      <c r="A112" s="41" t="s">
        <v>224</v>
      </c>
      <c r="B112" s="46" t="s">
        <v>19</v>
      </c>
      <c r="C112" s="46" t="s">
        <v>21</v>
      </c>
      <c r="D112" s="46">
        <v>13</v>
      </c>
      <c r="E112" s="46" t="s">
        <v>107</v>
      </c>
      <c r="F112" s="46" t="s">
        <v>96</v>
      </c>
      <c r="G112" s="46" t="s">
        <v>27</v>
      </c>
      <c r="H112" s="46" t="s">
        <v>225</v>
      </c>
      <c r="I112" s="46"/>
      <c r="J112" s="47">
        <v>0</v>
      </c>
      <c r="K112" s="47">
        <v>0</v>
      </c>
      <c r="L112" s="55">
        <f>K112/1000</f>
        <v>0</v>
      </c>
      <c r="M112" s="12">
        <v>1</v>
      </c>
      <c r="P112" s="56">
        <f>K112/1000</f>
        <v>0</v>
      </c>
      <c r="Q112" s="53"/>
      <c r="R112" s="54"/>
    </row>
    <row r="113" spans="1:18" s="10" customFormat="1" ht="60" hidden="1" x14ac:dyDescent="0.2">
      <c r="A113" s="41" t="s">
        <v>508</v>
      </c>
      <c r="B113" s="46" t="s">
        <v>19</v>
      </c>
      <c r="C113" s="46" t="s">
        <v>21</v>
      </c>
      <c r="D113" s="46">
        <v>13</v>
      </c>
      <c r="E113" s="46" t="s">
        <v>107</v>
      </c>
      <c r="F113" s="46" t="s">
        <v>96</v>
      </c>
      <c r="G113" s="46" t="s">
        <v>27</v>
      </c>
      <c r="H113" s="46" t="s">
        <v>225</v>
      </c>
      <c r="I113" s="46" t="s">
        <v>34</v>
      </c>
      <c r="J113" s="47">
        <v>0</v>
      </c>
      <c r="K113" s="47">
        <v>0</v>
      </c>
      <c r="L113" s="55">
        <f>K113/1000</f>
        <v>0</v>
      </c>
      <c r="M113" s="12">
        <v>1</v>
      </c>
      <c r="P113" s="56">
        <f>K113/1000</f>
        <v>0</v>
      </c>
      <c r="Q113" s="53"/>
      <c r="R113" s="54"/>
    </row>
    <row r="114" spans="1:18" s="10" customFormat="1" ht="24" x14ac:dyDescent="0.2">
      <c r="A114" s="59" t="s">
        <v>109</v>
      </c>
      <c r="B114" s="60" t="s">
        <v>19</v>
      </c>
      <c r="C114" s="60" t="s">
        <v>21</v>
      </c>
      <c r="D114" s="60">
        <v>13</v>
      </c>
      <c r="E114" s="60" t="s">
        <v>107</v>
      </c>
      <c r="F114" s="60" t="s">
        <v>96</v>
      </c>
      <c r="G114" s="60" t="s">
        <v>27</v>
      </c>
      <c r="H114" s="60" t="s">
        <v>110</v>
      </c>
      <c r="I114" s="60"/>
      <c r="J114" s="61">
        <v>27506720</v>
      </c>
      <c r="K114" s="61">
        <v>27506720</v>
      </c>
      <c r="L114" s="51">
        <f>L115</f>
        <v>5833.7</v>
      </c>
      <c r="P114" s="52">
        <f>P115</f>
        <v>5833.7</v>
      </c>
      <c r="Q114" s="53"/>
      <c r="R114" s="54"/>
    </row>
    <row r="115" spans="1:18" s="10" customFormat="1" ht="60" x14ac:dyDescent="0.2">
      <c r="A115" s="41" t="s">
        <v>508</v>
      </c>
      <c r="B115" s="46" t="s">
        <v>19</v>
      </c>
      <c r="C115" s="46" t="s">
        <v>21</v>
      </c>
      <c r="D115" s="46">
        <v>13</v>
      </c>
      <c r="E115" s="46" t="s">
        <v>107</v>
      </c>
      <c r="F115" s="46" t="s">
        <v>96</v>
      </c>
      <c r="G115" s="46" t="s">
        <v>27</v>
      </c>
      <c r="H115" s="46" t="s">
        <v>110</v>
      </c>
      <c r="I115" s="46" t="s">
        <v>34</v>
      </c>
      <c r="J115" s="47">
        <v>21608540</v>
      </c>
      <c r="K115" s="47">
        <v>21608540</v>
      </c>
      <c r="L115" s="11">
        <f>L116</f>
        <v>5833.7</v>
      </c>
      <c r="P115" s="11">
        <f>P116</f>
        <v>5833.7</v>
      </c>
      <c r="Q115" s="53"/>
      <c r="R115" s="54"/>
    </row>
    <row r="116" spans="1:18" s="10" customFormat="1" ht="24" x14ac:dyDescent="0.2">
      <c r="A116" s="41" t="s">
        <v>44</v>
      </c>
      <c r="B116" s="46" t="s">
        <v>19</v>
      </c>
      <c r="C116" s="46" t="s">
        <v>21</v>
      </c>
      <c r="D116" s="46">
        <v>13</v>
      </c>
      <c r="E116" s="46" t="s">
        <v>107</v>
      </c>
      <c r="F116" s="46" t="s">
        <v>96</v>
      </c>
      <c r="G116" s="46" t="s">
        <v>27</v>
      </c>
      <c r="H116" s="46" t="s">
        <v>110</v>
      </c>
      <c r="I116" s="46" t="s">
        <v>45</v>
      </c>
      <c r="J116" s="47">
        <v>5833700</v>
      </c>
      <c r="K116" s="47">
        <v>5833700</v>
      </c>
      <c r="L116" s="55">
        <f>K116/1000</f>
        <v>5833.7</v>
      </c>
      <c r="M116" s="12">
        <v>1</v>
      </c>
      <c r="P116" s="56">
        <f>K116/1000</f>
        <v>5833.7</v>
      </c>
      <c r="Q116" s="53"/>
      <c r="R116" s="54"/>
    </row>
    <row r="117" spans="1:18" s="10" customFormat="1" x14ac:dyDescent="0.2">
      <c r="A117" s="41" t="s">
        <v>79</v>
      </c>
      <c r="B117" s="46" t="s">
        <v>19</v>
      </c>
      <c r="C117" s="46" t="s">
        <v>21</v>
      </c>
      <c r="D117" s="46" t="s">
        <v>99</v>
      </c>
      <c r="E117" s="46" t="s">
        <v>107</v>
      </c>
      <c r="F117" s="46" t="s">
        <v>96</v>
      </c>
      <c r="G117" s="46" t="s">
        <v>27</v>
      </c>
      <c r="H117" s="46" t="s">
        <v>110</v>
      </c>
      <c r="I117" s="46" t="s">
        <v>80</v>
      </c>
      <c r="J117" s="47">
        <v>64480.000000000007</v>
      </c>
      <c r="K117" s="47">
        <v>64480.000000000007</v>
      </c>
      <c r="L117" s="51">
        <f>L118</f>
        <v>300</v>
      </c>
      <c r="P117" s="52">
        <f>P118</f>
        <v>300</v>
      </c>
      <c r="Q117" s="53"/>
      <c r="R117" s="54"/>
    </row>
    <row r="118" spans="1:18" s="10" customFormat="1" ht="24" x14ac:dyDescent="0.2">
      <c r="A118" s="41" t="s">
        <v>111</v>
      </c>
      <c r="B118" s="46" t="s">
        <v>19</v>
      </c>
      <c r="C118" s="46" t="s">
        <v>21</v>
      </c>
      <c r="D118" s="46" t="s">
        <v>99</v>
      </c>
      <c r="E118" s="46" t="s">
        <v>107</v>
      </c>
      <c r="F118" s="46" t="s">
        <v>96</v>
      </c>
      <c r="G118" s="46" t="s">
        <v>27</v>
      </c>
      <c r="H118" s="46" t="s">
        <v>112</v>
      </c>
      <c r="I118" s="46"/>
      <c r="J118" s="47">
        <v>14808850</v>
      </c>
      <c r="K118" s="47">
        <v>14808850</v>
      </c>
      <c r="L118" s="51">
        <f>L119</f>
        <v>300</v>
      </c>
      <c r="P118" s="52">
        <f>P119</f>
        <v>300</v>
      </c>
      <c r="Q118" s="53"/>
      <c r="R118" s="54"/>
    </row>
    <row r="119" spans="1:18" s="10" customFormat="1" ht="24" x14ac:dyDescent="0.2">
      <c r="A119" s="41" t="s">
        <v>113</v>
      </c>
      <c r="B119" s="46" t="s">
        <v>19</v>
      </c>
      <c r="C119" s="46" t="s">
        <v>21</v>
      </c>
      <c r="D119" s="46" t="s">
        <v>99</v>
      </c>
      <c r="E119" s="46" t="s">
        <v>107</v>
      </c>
      <c r="F119" s="46" t="s">
        <v>96</v>
      </c>
      <c r="G119" s="46" t="s">
        <v>27</v>
      </c>
      <c r="H119" s="46" t="s">
        <v>112</v>
      </c>
      <c r="I119" s="46" t="s">
        <v>114</v>
      </c>
      <c r="J119" s="47">
        <v>14808850</v>
      </c>
      <c r="K119" s="47">
        <v>14808850</v>
      </c>
      <c r="L119" s="11">
        <f>L120</f>
        <v>300</v>
      </c>
      <c r="P119" s="11">
        <f>P120</f>
        <v>300</v>
      </c>
      <c r="Q119" s="53"/>
      <c r="R119" s="54"/>
    </row>
    <row r="120" spans="1:18" s="10" customFormat="1" ht="24" x14ac:dyDescent="0.2">
      <c r="A120" s="41" t="s">
        <v>118</v>
      </c>
      <c r="B120" s="46" t="s">
        <v>19</v>
      </c>
      <c r="C120" s="46" t="s">
        <v>21</v>
      </c>
      <c r="D120" s="46" t="s">
        <v>99</v>
      </c>
      <c r="E120" s="46" t="s">
        <v>107</v>
      </c>
      <c r="F120" s="46" t="s">
        <v>96</v>
      </c>
      <c r="G120" s="46" t="s">
        <v>27</v>
      </c>
      <c r="H120" s="46" t="s">
        <v>119</v>
      </c>
      <c r="I120" s="46"/>
      <c r="J120" s="47">
        <v>300000</v>
      </c>
      <c r="K120" s="47">
        <v>300000</v>
      </c>
      <c r="L120" s="55">
        <f>K120/1000</f>
        <v>300</v>
      </c>
      <c r="M120" s="12">
        <v>1</v>
      </c>
      <c r="P120" s="56">
        <f>K120/1000</f>
        <v>300</v>
      </c>
      <c r="Q120" s="53"/>
      <c r="R120" s="54"/>
    </row>
    <row r="121" spans="1:18" s="10" customFormat="1" ht="24" x14ac:dyDescent="0.2">
      <c r="A121" s="41" t="s">
        <v>44</v>
      </c>
      <c r="B121" s="46" t="s">
        <v>19</v>
      </c>
      <c r="C121" s="46" t="s">
        <v>21</v>
      </c>
      <c r="D121" s="46" t="s">
        <v>99</v>
      </c>
      <c r="E121" s="46" t="s">
        <v>107</v>
      </c>
      <c r="F121" s="46" t="s">
        <v>96</v>
      </c>
      <c r="G121" s="46" t="s">
        <v>27</v>
      </c>
      <c r="H121" s="46" t="s">
        <v>119</v>
      </c>
      <c r="I121" s="46" t="s">
        <v>45</v>
      </c>
      <c r="J121" s="47">
        <v>300000</v>
      </c>
      <c r="K121" s="47">
        <v>300000</v>
      </c>
      <c r="L121" s="51">
        <f>L122+L127</f>
        <v>487.15999999999997</v>
      </c>
      <c r="P121" s="52">
        <f>P122+P127</f>
        <v>487.15999999999997</v>
      </c>
      <c r="Q121" s="53"/>
      <c r="R121" s="54"/>
    </row>
    <row r="122" spans="1:18" s="10" customFormat="1" ht="24" x14ac:dyDescent="0.2">
      <c r="A122" s="41" t="s">
        <v>515</v>
      </c>
      <c r="B122" s="46" t="s">
        <v>19</v>
      </c>
      <c r="C122" s="46" t="s">
        <v>21</v>
      </c>
      <c r="D122" s="46">
        <v>13</v>
      </c>
      <c r="E122" s="46" t="s">
        <v>107</v>
      </c>
      <c r="F122" s="46" t="s">
        <v>96</v>
      </c>
      <c r="G122" s="46" t="s">
        <v>27</v>
      </c>
      <c r="H122" s="46" t="s">
        <v>516</v>
      </c>
      <c r="I122" s="46"/>
      <c r="J122" s="47">
        <v>200000</v>
      </c>
      <c r="K122" s="47">
        <v>200000</v>
      </c>
      <c r="L122" s="51">
        <f>L123</f>
        <v>391</v>
      </c>
      <c r="P122" s="52">
        <f>P123</f>
        <v>391</v>
      </c>
      <c r="Q122" s="53"/>
      <c r="R122" s="54"/>
    </row>
    <row r="123" spans="1:18" s="10" customFormat="1" ht="24" x14ac:dyDescent="0.2">
      <c r="A123" s="41" t="s">
        <v>44</v>
      </c>
      <c r="B123" s="46" t="s">
        <v>19</v>
      </c>
      <c r="C123" s="46" t="s">
        <v>21</v>
      </c>
      <c r="D123" s="46">
        <v>13</v>
      </c>
      <c r="E123" s="46" t="s">
        <v>107</v>
      </c>
      <c r="F123" s="46" t="s">
        <v>96</v>
      </c>
      <c r="G123" s="46" t="s">
        <v>27</v>
      </c>
      <c r="H123" s="46" t="s">
        <v>516</v>
      </c>
      <c r="I123" s="46" t="s">
        <v>45</v>
      </c>
      <c r="J123" s="47">
        <v>200000</v>
      </c>
      <c r="K123" s="47">
        <v>200000</v>
      </c>
      <c r="L123" s="11">
        <f>L124+L125+L126</f>
        <v>391</v>
      </c>
      <c r="P123" s="11">
        <f>P124+P125+P126</f>
        <v>391</v>
      </c>
      <c r="Q123" s="53"/>
      <c r="R123" s="54"/>
    </row>
    <row r="124" spans="1:18" s="10" customFormat="1" ht="24" x14ac:dyDescent="0.2">
      <c r="A124" s="41" t="s">
        <v>122</v>
      </c>
      <c r="B124" s="46" t="s">
        <v>19</v>
      </c>
      <c r="C124" s="46" t="s">
        <v>21</v>
      </c>
      <c r="D124" s="46">
        <v>13</v>
      </c>
      <c r="E124" s="46" t="s">
        <v>107</v>
      </c>
      <c r="F124" s="46" t="s">
        <v>96</v>
      </c>
      <c r="G124" s="46" t="s">
        <v>27</v>
      </c>
      <c r="H124" s="46" t="s">
        <v>123</v>
      </c>
      <c r="I124" s="46"/>
      <c r="J124" s="47">
        <v>195500</v>
      </c>
      <c r="K124" s="47">
        <v>195500</v>
      </c>
      <c r="L124" s="55">
        <f>K124/1000</f>
        <v>195.5</v>
      </c>
      <c r="M124" s="12">
        <v>1</v>
      </c>
      <c r="P124" s="56">
        <f>K124/1000</f>
        <v>195.5</v>
      </c>
      <c r="Q124" s="53"/>
      <c r="R124" s="54"/>
    </row>
    <row r="125" spans="1:18" s="10" customFormat="1" ht="24" x14ac:dyDescent="0.2">
      <c r="A125" s="41" t="s">
        <v>44</v>
      </c>
      <c r="B125" s="46" t="s">
        <v>19</v>
      </c>
      <c r="C125" s="46" t="s">
        <v>21</v>
      </c>
      <c r="D125" s="46">
        <v>13</v>
      </c>
      <c r="E125" s="46" t="s">
        <v>107</v>
      </c>
      <c r="F125" s="46" t="s">
        <v>96</v>
      </c>
      <c r="G125" s="46" t="s">
        <v>27</v>
      </c>
      <c r="H125" s="46" t="s">
        <v>123</v>
      </c>
      <c r="I125" s="46" t="s">
        <v>45</v>
      </c>
      <c r="J125" s="47">
        <v>195500</v>
      </c>
      <c r="K125" s="47">
        <v>195500</v>
      </c>
      <c r="L125" s="55">
        <f>K125/1000</f>
        <v>195.5</v>
      </c>
      <c r="M125" s="12">
        <v>1</v>
      </c>
      <c r="P125" s="56">
        <f>K125/1000</f>
        <v>195.5</v>
      </c>
      <c r="Q125" s="53"/>
      <c r="R125" s="54"/>
    </row>
    <row r="126" spans="1:18" s="10" customFormat="1" hidden="1" x14ac:dyDescent="0.2">
      <c r="A126" s="41" t="s">
        <v>69</v>
      </c>
      <c r="B126" s="46" t="s">
        <v>19</v>
      </c>
      <c r="C126" s="46" t="s">
        <v>21</v>
      </c>
      <c r="D126" s="46">
        <v>13</v>
      </c>
      <c r="E126" s="46" t="s">
        <v>107</v>
      </c>
      <c r="F126" s="46" t="s">
        <v>96</v>
      </c>
      <c r="G126" s="46" t="s">
        <v>27</v>
      </c>
      <c r="H126" s="46" t="s">
        <v>123</v>
      </c>
      <c r="I126" s="46" t="s">
        <v>70</v>
      </c>
      <c r="J126" s="47">
        <v>0</v>
      </c>
      <c r="K126" s="47">
        <v>0</v>
      </c>
      <c r="L126" s="55">
        <f>K126/1000</f>
        <v>0</v>
      </c>
      <c r="M126" s="12">
        <v>1</v>
      </c>
      <c r="P126" s="56">
        <f>K126/1000</f>
        <v>0</v>
      </c>
      <c r="Q126" s="53"/>
      <c r="R126" s="54"/>
    </row>
    <row r="127" spans="1:18" s="10" customFormat="1" ht="24" hidden="1" x14ac:dyDescent="0.2">
      <c r="A127" s="41" t="s">
        <v>124</v>
      </c>
      <c r="B127" s="46" t="s">
        <v>19</v>
      </c>
      <c r="C127" s="46" t="s">
        <v>21</v>
      </c>
      <c r="D127" s="46">
        <v>13</v>
      </c>
      <c r="E127" s="46" t="s">
        <v>107</v>
      </c>
      <c r="F127" s="46" t="s">
        <v>96</v>
      </c>
      <c r="G127" s="46" t="s">
        <v>27</v>
      </c>
      <c r="H127" s="46" t="s">
        <v>125</v>
      </c>
      <c r="I127" s="46"/>
      <c r="J127" s="47">
        <v>0</v>
      </c>
      <c r="K127" s="47">
        <v>0</v>
      </c>
      <c r="L127" s="51">
        <f>L128</f>
        <v>96.16</v>
      </c>
      <c r="P127" s="52">
        <f>P128</f>
        <v>96.16</v>
      </c>
      <c r="Q127" s="53"/>
      <c r="R127" s="54"/>
    </row>
    <row r="128" spans="1:18" s="10" customFormat="1" ht="24" hidden="1" x14ac:dyDescent="0.2">
      <c r="A128" s="41" t="s">
        <v>44</v>
      </c>
      <c r="B128" s="46" t="s">
        <v>19</v>
      </c>
      <c r="C128" s="46" t="s">
        <v>21</v>
      </c>
      <c r="D128" s="46">
        <v>13</v>
      </c>
      <c r="E128" s="46" t="s">
        <v>107</v>
      </c>
      <c r="F128" s="46" t="s">
        <v>96</v>
      </c>
      <c r="G128" s="46" t="s">
        <v>27</v>
      </c>
      <c r="H128" s="46" t="s">
        <v>125</v>
      </c>
      <c r="I128" s="46" t="s">
        <v>45</v>
      </c>
      <c r="J128" s="47">
        <v>0</v>
      </c>
      <c r="K128" s="47">
        <v>0</v>
      </c>
      <c r="L128" s="11">
        <f>L129</f>
        <v>96.16</v>
      </c>
      <c r="P128" s="11">
        <f>P129</f>
        <v>96.16</v>
      </c>
      <c r="Q128" s="53"/>
      <c r="R128" s="54"/>
    </row>
    <row r="129" spans="1:18" s="10" customFormat="1" ht="24" x14ac:dyDescent="0.2">
      <c r="A129" s="41" t="s">
        <v>126</v>
      </c>
      <c r="B129" s="46" t="s">
        <v>19</v>
      </c>
      <c r="C129" s="46" t="s">
        <v>21</v>
      </c>
      <c r="D129" s="46">
        <v>13</v>
      </c>
      <c r="E129" s="46" t="s">
        <v>107</v>
      </c>
      <c r="F129" s="46" t="s">
        <v>96</v>
      </c>
      <c r="G129" s="46" t="s">
        <v>27</v>
      </c>
      <c r="H129" s="46" t="s">
        <v>127</v>
      </c>
      <c r="I129" s="46"/>
      <c r="J129" s="47">
        <v>96160</v>
      </c>
      <c r="K129" s="47">
        <v>96160</v>
      </c>
      <c r="L129" s="55">
        <f>K129/1000</f>
        <v>96.16</v>
      </c>
      <c r="M129" s="12">
        <v>1</v>
      </c>
      <c r="P129" s="56">
        <f>K129/1000</f>
        <v>96.16</v>
      </c>
      <c r="Q129" s="53"/>
      <c r="R129" s="54"/>
    </row>
    <row r="130" spans="1:18" s="10" customFormat="1" x14ac:dyDescent="0.2">
      <c r="A130" s="41" t="s">
        <v>79</v>
      </c>
      <c r="B130" s="46" t="s">
        <v>19</v>
      </c>
      <c r="C130" s="46" t="s">
        <v>21</v>
      </c>
      <c r="D130" s="46">
        <v>13</v>
      </c>
      <c r="E130" s="46" t="s">
        <v>107</v>
      </c>
      <c r="F130" s="46" t="s">
        <v>96</v>
      </c>
      <c r="G130" s="46" t="s">
        <v>27</v>
      </c>
      <c r="H130" s="46" t="s">
        <v>127</v>
      </c>
      <c r="I130" s="46" t="s">
        <v>80</v>
      </c>
      <c r="J130" s="47">
        <v>96160</v>
      </c>
      <c r="K130" s="47">
        <v>96160</v>
      </c>
      <c r="L130" s="51">
        <f t="shared" ref="L130:L135" si="0">L131</f>
        <v>3</v>
      </c>
      <c r="P130" s="52">
        <f t="shared" ref="P130:P135" si="1">P131</f>
        <v>3</v>
      </c>
      <c r="Q130" s="53"/>
      <c r="R130" s="54"/>
    </row>
    <row r="131" spans="1:18" s="10" customFormat="1" ht="36" x14ac:dyDescent="0.2">
      <c r="A131" s="41" t="s">
        <v>128</v>
      </c>
      <c r="B131" s="46" t="s">
        <v>19</v>
      </c>
      <c r="C131" s="46" t="s">
        <v>21</v>
      </c>
      <c r="D131" s="46">
        <v>13</v>
      </c>
      <c r="E131" s="46" t="s">
        <v>107</v>
      </c>
      <c r="F131" s="46" t="s">
        <v>96</v>
      </c>
      <c r="G131" s="46" t="s">
        <v>27</v>
      </c>
      <c r="H131" s="46" t="s">
        <v>129</v>
      </c>
      <c r="I131" s="46"/>
      <c r="J131" s="47">
        <v>600000</v>
      </c>
      <c r="K131" s="47">
        <v>600000</v>
      </c>
      <c r="L131" s="51">
        <f t="shared" si="0"/>
        <v>3</v>
      </c>
      <c r="P131" s="52">
        <f t="shared" si="1"/>
        <v>3</v>
      </c>
      <c r="Q131" s="53"/>
      <c r="R131" s="54"/>
    </row>
    <row r="132" spans="1:18" s="10" customFormat="1" ht="24" x14ac:dyDescent="0.2">
      <c r="A132" s="41" t="s">
        <v>44</v>
      </c>
      <c r="B132" s="46" t="s">
        <v>19</v>
      </c>
      <c r="C132" s="46" t="s">
        <v>21</v>
      </c>
      <c r="D132" s="46" t="s">
        <v>99</v>
      </c>
      <c r="E132" s="46" t="s">
        <v>107</v>
      </c>
      <c r="F132" s="46" t="s">
        <v>96</v>
      </c>
      <c r="G132" s="46" t="s">
        <v>27</v>
      </c>
      <c r="H132" s="46" t="s">
        <v>129</v>
      </c>
      <c r="I132" s="46" t="s">
        <v>45</v>
      </c>
      <c r="J132" s="47">
        <v>600000</v>
      </c>
      <c r="K132" s="47">
        <v>600000</v>
      </c>
      <c r="L132" s="51">
        <f t="shared" si="0"/>
        <v>3</v>
      </c>
      <c r="P132" s="52">
        <f t="shared" si="1"/>
        <v>3</v>
      </c>
      <c r="Q132" s="53"/>
      <c r="R132" s="54"/>
    </row>
    <row r="133" spans="1:18" s="10" customFormat="1" ht="24" x14ac:dyDescent="0.2">
      <c r="A133" s="41" t="s">
        <v>130</v>
      </c>
      <c r="B133" s="46" t="s">
        <v>19</v>
      </c>
      <c r="C133" s="46" t="s">
        <v>21</v>
      </c>
      <c r="D133" s="46">
        <v>13</v>
      </c>
      <c r="E133" s="46" t="s">
        <v>107</v>
      </c>
      <c r="F133" s="46" t="s">
        <v>96</v>
      </c>
      <c r="G133" s="46" t="s">
        <v>27</v>
      </c>
      <c r="H133" s="46" t="s">
        <v>131</v>
      </c>
      <c r="I133" s="46"/>
      <c r="J133" s="47">
        <v>72610</v>
      </c>
      <c r="K133" s="47">
        <v>72610</v>
      </c>
      <c r="L133" s="51">
        <f t="shared" si="0"/>
        <v>3</v>
      </c>
      <c r="P133" s="52">
        <f t="shared" si="1"/>
        <v>3</v>
      </c>
      <c r="Q133" s="53"/>
      <c r="R133" s="54"/>
    </row>
    <row r="134" spans="1:18" s="10" customFormat="1" ht="24" x14ac:dyDescent="0.2">
      <c r="A134" s="41" t="s">
        <v>44</v>
      </c>
      <c r="B134" s="46" t="s">
        <v>19</v>
      </c>
      <c r="C134" s="46" t="s">
        <v>21</v>
      </c>
      <c r="D134" s="46" t="s">
        <v>99</v>
      </c>
      <c r="E134" s="46" t="s">
        <v>107</v>
      </c>
      <c r="F134" s="46" t="s">
        <v>96</v>
      </c>
      <c r="G134" s="46" t="s">
        <v>27</v>
      </c>
      <c r="H134" s="46" t="s">
        <v>131</v>
      </c>
      <c r="I134" s="46" t="s">
        <v>45</v>
      </c>
      <c r="J134" s="47">
        <v>72610</v>
      </c>
      <c r="K134" s="47">
        <v>72610</v>
      </c>
      <c r="L134" s="51">
        <f t="shared" si="0"/>
        <v>3</v>
      </c>
      <c r="P134" s="52">
        <f t="shared" si="1"/>
        <v>3</v>
      </c>
      <c r="Q134" s="53"/>
      <c r="R134" s="54"/>
    </row>
    <row r="135" spans="1:18" s="10" customFormat="1" ht="36" x14ac:dyDescent="0.2">
      <c r="A135" s="41" t="s">
        <v>132</v>
      </c>
      <c r="B135" s="46" t="s">
        <v>19</v>
      </c>
      <c r="C135" s="46" t="s">
        <v>21</v>
      </c>
      <c r="D135" s="46" t="s">
        <v>99</v>
      </c>
      <c r="E135" s="46" t="s">
        <v>107</v>
      </c>
      <c r="F135" s="46" t="s">
        <v>96</v>
      </c>
      <c r="G135" s="46" t="s">
        <v>27</v>
      </c>
      <c r="H135" s="46" t="s">
        <v>133</v>
      </c>
      <c r="I135" s="46"/>
      <c r="J135" s="47">
        <v>3000</v>
      </c>
      <c r="K135" s="47">
        <v>3000</v>
      </c>
      <c r="L135" s="11">
        <f t="shared" si="0"/>
        <v>3</v>
      </c>
      <c r="P135" s="11">
        <f t="shared" si="1"/>
        <v>3</v>
      </c>
      <c r="Q135" s="53"/>
      <c r="R135" s="54"/>
    </row>
    <row r="136" spans="1:18" s="10" customFormat="1" ht="24" x14ac:dyDescent="0.2">
      <c r="A136" s="41" t="s">
        <v>44</v>
      </c>
      <c r="B136" s="46" t="s">
        <v>19</v>
      </c>
      <c r="C136" s="46" t="s">
        <v>21</v>
      </c>
      <c r="D136" s="46" t="s">
        <v>99</v>
      </c>
      <c r="E136" s="46" t="s">
        <v>107</v>
      </c>
      <c r="F136" s="46" t="s">
        <v>96</v>
      </c>
      <c r="G136" s="46" t="s">
        <v>27</v>
      </c>
      <c r="H136" s="46" t="s">
        <v>133</v>
      </c>
      <c r="I136" s="46" t="s">
        <v>45</v>
      </c>
      <c r="J136" s="47">
        <v>3000</v>
      </c>
      <c r="K136" s="47">
        <v>3000</v>
      </c>
      <c r="L136" s="55">
        <f>K136/1000</f>
        <v>3</v>
      </c>
      <c r="M136" s="12">
        <v>1</v>
      </c>
      <c r="P136" s="56">
        <f>K136/1000</f>
        <v>3</v>
      </c>
      <c r="Q136" s="53"/>
      <c r="R136" s="54"/>
    </row>
    <row r="137" spans="1:18" s="10" customFormat="1" hidden="1" x14ac:dyDescent="0.2">
      <c r="A137" s="41" t="s">
        <v>93</v>
      </c>
      <c r="B137" s="46" t="s">
        <v>19</v>
      </c>
      <c r="C137" s="46" t="s">
        <v>21</v>
      </c>
      <c r="D137" s="46" t="s">
        <v>99</v>
      </c>
      <c r="E137" s="46" t="s">
        <v>94</v>
      </c>
      <c r="F137" s="46" t="s">
        <v>26</v>
      </c>
      <c r="G137" s="46" t="s">
        <v>27</v>
      </c>
      <c r="H137" s="46" t="s">
        <v>28</v>
      </c>
      <c r="I137" s="46"/>
      <c r="J137" s="47">
        <v>0</v>
      </c>
      <c r="K137" s="47">
        <v>0</v>
      </c>
      <c r="L137" s="51">
        <f>L138</f>
        <v>5354.82</v>
      </c>
      <c r="P137" s="52">
        <f>P138</f>
        <v>5354.82</v>
      </c>
      <c r="Q137" s="53"/>
      <c r="R137" s="54"/>
    </row>
    <row r="138" spans="1:18" s="10" customFormat="1" hidden="1" x14ac:dyDescent="0.2">
      <c r="A138" s="41" t="s">
        <v>95</v>
      </c>
      <c r="B138" s="46" t="s">
        <v>19</v>
      </c>
      <c r="C138" s="46" t="s">
        <v>21</v>
      </c>
      <c r="D138" s="46" t="s">
        <v>99</v>
      </c>
      <c r="E138" s="46" t="s">
        <v>94</v>
      </c>
      <c r="F138" s="46" t="s">
        <v>96</v>
      </c>
      <c r="G138" s="46" t="s">
        <v>27</v>
      </c>
      <c r="H138" s="46" t="s">
        <v>28</v>
      </c>
      <c r="I138" s="46"/>
      <c r="J138" s="47">
        <v>0</v>
      </c>
      <c r="K138" s="47">
        <v>0</v>
      </c>
      <c r="L138" s="51">
        <f>L139</f>
        <v>5354.82</v>
      </c>
      <c r="P138" s="52">
        <f>P139</f>
        <v>5354.82</v>
      </c>
      <c r="Q138" s="53"/>
      <c r="R138" s="54"/>
    </row>
    <row r="139" spans="1:18" s="10" customFormat="1" ht="72" hidden="1" x14ac:dyDescent="0.2">
      <c r="A139" s="41" t="s">
        <v>517</v>
      </c>
      <c r="B139" s="46" t="s">
        <v>19</v>
      </c>
      <c r="C139" s="46" t="s">
        <v>21</v>
      </c>
      <c r="D139" s="46" t="s">
        <v>99</v>
      </c>
      <c r="E139" s="46" t="s">
        <v>94</v>
      </c>
      <c r="F139" s="46" t="s">
        <v>96</v>
      </c>
      <c r="G139" s="46" t="s">
        <v>27</v>
      </c>
      <c r="H139" s="46" t="s">
        <v>518</v>
      </c>
      <c r="I139" s="46"/>
      <c r="J139" s="47">
        <v>0</v>
      </c>
      <c r="K139" s="47">
        <v>0</v>
      </c>
      <c r="L139" s="51">
        <f>L140</f>
        <v>5354.82</v>
      </c>
      <c r="P139" s="52">
        <f>P140</f>
        <v>5354.82</v>
      </c>
      <c r="Q139" s="53"/>
      <c r="R139" s="54"/>
    </row>
    <row r="140" spans="1:18" s="10" customFormat="1" ht="24" hidden="1" x14ac:dyDescent="0.2">
      <c r="A140" s="41" t="s">
        <v>44</v>
      </c>
      <c r="B140" s="46" t="s">
        <v>19</v>
      </c>
      <c r="C140" s="46" t="s">
        <v>21</v>
      </c>
      <c r="D140" s="46" t="s">
        <v>99</v>
      </c>
      <c r="E140" s="46" t="s">
        <v>94</v>
      </c>
      <c r="F140" s="46" t="s">
        <v>96</v>
      </c>
      <c r="G140" s="46" t="s">
        <v>27</v>
      </c>
      <c r="H140" s="46" t="s">
        <v>518</v>
      </c>
      <c r="I140" s="46" t="s">
        <v>45</v>
      </c>
      <c r="J140" s="47">
        <v>0</v>
      </c>
      <c r="K140" s="47">
        <v>0</v>
      </c>
      <c r="L140" s="51">
        <f>L141</f>
        <v>5354.82</v>
      </c>
      <c r="P140" s="52">
        <f>P141</f>
        <v>5354.82</v>
      </c>
      <c r="Q140" s="53"/>
      <c r="R140" s="54"/>
    </row>
    <row r="141" spans="1:18" s="10" customFormat="1" ht="24" hidden="1" x14ac:dyDescent="0.2">
      <c r="A141" s="41" t="s">
        <v>113</v>
      </c>
      <c r="B141" s="46" t="s">
        <v>19</v>
      </c>
      <c r="C141" s="46" t="s">
        <v>21</v>
      </c>
      <c r="D141" s="46" t="s">
        <v>99</v>
      </c>
      <c r="E141" s="46" t="s">
        <v>94</v>
      </c>
      <c r="F141" s="46" t="s">
        <v>96</v>
      </c>
      <c r="G141" s="46" t="s">
        <v>27</v>
      </c>
      <c r="H141" s="46" t="s">
        <v>518</v>
      </c>
      <c r="I141" s="46" t="s">
        <v>114</v>
      </c>
      <c r="J141" s="47">
        <v>0</v>
      </c>
      <c r="K141" s="47">
        <v>0</v>
      </c>
      <c r="L141" s="51">
        <f>L142</f>
        <v>5354.82</v>
      </c>
      <c r="P141" s="52">
        <f>P142</f>
        <v>5354.82</v>
      </c>
      <c r="Q141" s="53"/>
      <c r="R141" s="54"/>
    </row>
    <row r="142" spans="1:18" s="10" customFormat="1" ht="24" x14ac:dyDescent="0.2">
      <c r="A142" s="41" t="s">
        <v>134</v>
      </c>
      <c r="B142" s="46" t="s">
        <v>19</v>
      </c>
      <c r="C142" s="46" t="s">
        <v>47</v>
      </c>
      <c r="D142" s="46"/>
      <c r="E142" s="46"/>
      <c r="F142" s="46"/>
      <c r="G142" s="46"/>
      <c r="H142" s="46"/>
      <c r="I142" s="46"/>
      <c r="J142" s="47">
        <v>5354820</v>
      </c>
      <c r="K142" s="47">
        <v>5354820</v>
      </c>
      <c r="L142" s="55">
        <f>K142/1000</f>
        <v>5354.82</v>
      </c>
      <c r="M142" s="12">
        <v>1</v>
      </c>
      <c r="P142" s="56">
        <f>K142/1000</f>
        <v>5354.82</v>
      </c>
      <c r="Q142" s="53"/>
      <c r="R142" s="54"/>
    </row>
    <row r="143" spans="1:18" s="10" customFormat="1" ht="36" x14ac:dyDescent="0.2">
      <c r="A143" s="41" t="s">
        <v>519</v>
      </c>
      <c r="B143" s="46" t="s">
        <v>19</v>
      </c>
      <c r="C143" s="46" t="s">
        <v>47</v>
      </c>
      <c r="D143" s="46" t="s">
        <v>15</v>
      </c>
      <c r="E143" s="46"/>
      <c r="F143" s="46"/>
      <c r="G143" s="46"/>
      <c r="H143" s="46"/>
      <c r="I143" s="46"/>
      <c r="J143" s="47">
        <v>5354820</v>
      </c>
      <c r="K143" s="47">
        <v>5354820</v>
      </c>
      <c r="L143" s="51">
        <f>L150+L160+L144</f>
        <v>47975.390440000003</v>
      </c>
      <c r="P143" s="52">
        <f>P150+P160+P144</f>
        <v>47975.390440000003</v>
      </c>
      <c r="Q143" s="53"/>
      <c r="R143" s="54"/>
    </row>
    <row r="144" spans="1:18" s="10" customFormat="1" ht="48" x14ac:dyDescent="0.2">
      <c r="A144" s="41" t="s">
        <v>39</v>
      </c>
      <c r="B144" s="46" t="s">
        <v>19</v>
      </c>
      <c r="C144" s="46" t="s">
        <v>47</v>
      </c>
      <c r="D144" s="46" t="s">
        <v>15</v>
      </c>
      <c r="E144" s="46" t="s">
        <v>40</v>
      </c>
      <c r="F144" s="46" t="s">
        <v>26</v>
      </c>
      <c r="G144" s="46" t="s">
        <v>27</v>
      </c>
      <c r="H144" s="46" t="s">
        <v>28</v>
      </c>
      <c r="I144" s="46"/>
      <c r="J144" s="47">
        <v>17300</v>
      </c>
      <c r="K144" s="47">
        <v>17300</v>
      </c>
      <c r="L144" s="51">
        <f>L145</f>
        <v>8.8000000000000007</v>
      </c>
      <c r="P144" s="52">
        <f>P145</f>
        <v>8.8000000000000007</v>
      </c>
      <c r="Q144" s="53"/>
      <c r="R144" s="54"/>
    </row>
    <row r="145" spans="1:18" s="10" customFormat="1" ht="60" x14ac:dyDescent="0.2">
      <c r="A145" s="41" t="s">
        <v>41</v>
      </c>
      <c r="B145" s="46" t="s">
        <v>19</v>
      </c>
      <c r="C145" s="46" t="s">
        <v>47</v>
      </c>
      <c r="D145" s="46" t="s">
        <v>15</v>
      </c>
      <c r="E145" s="46" t="s">
        <v>40</v>
      </c>
      <c r="F145" s="46" t="s">
        <v>26</v>
      </c>
      <c r="G145" s="46" t="s">
        <v>23</v>
      </c>
      <c r="H145" s="46" t="s">
        <v>28</v>
      </c>
      <c r="I145" s="46"/>
      <c r="J145" s="47">
        <v>8500</v>
      </c>
      <c r="K145" s="47">
        <v>8500</v>
      </c>
      <c r="L145" s="51">
        <f>L146</f>
        <v>8.8000000000000007</v>
      </c>
      <c r="P145" s="52">
        <f>P146</f>
        <v>8.8000000000000007</v>
      </c>
      <c r="Q145" s="53"/>
      <c r="R145" s="54"/>
    </row>
    <row r="146" spans="1:18" s="10" customFormat="1" ht="24" x14ac:dyDescent="0.2">
      <c r="A146" s="41" t="s">
        <v>42</v>
      </c>
      <c r="B146" s="46" t="s">
        <v>19</v>
      </c>
      <c r="C146" s="46" t="s">
        <v>47</v>
      </c>
      <c r="D146" s="46" t="s">
        <v>15</v>
      </c>
      <c r="E146" s="46" t="s">
        <v>40</v>
      </c>
      <c r="F146" s="46" t="s">
        <v>26</v>
      </c>
      <c r="G146" s="46" t="s">
        <v>23</v>
      </c>
      <c r="H146" s="46" t="s">
        <v>43</v>
      </c>
      <c r="I146" s="46"/>
      <c r="J146" s="47">
        <v>8500</v>
      </c>
      <c r="K146" s="47">
        <v>8500</v>
      </c>
      <c r="L146" s="51">
        <f>L147</f>
        <v>8.8000000000000007</v>
      </c>
      <c r="P146" s="52">
        <f>P147</f>
        <v>8.8000000000000007</v>
      </c>
      <c r="Q146" s="53"/>
      <c r="R146" s="54"/>
    </row>
    <row r="147" spans="1:18" s="10" customFormat="1" ht="24" x14ac:dyDescent="0.2">
      <c r="A147" s="41" t="s">
        <v>44</v>
      </c>
      <c r="B147" s="46" t="s">
        <v>19</v>
      </c>
      <c r="C147" s="46" t="s">
        <v>47</v>
      </c>
      <c r="D147" s="46" t="s">
        <v>15</v>
      </c>
      <c r="E147" s="46" t="s">
        <v>40</v>
      </c>
      <c r="F147" s="46" t="s">
        <v>26</v>
      </c>
      <c r="G147" s="46" t="s">
        <v>23</v>
      </c>
      <c r="H147" s="46" t="s">
        <v>43</v>
      </c>
      <c r="I147" s="46" t="s">
        <v>45</v>
      </c>
      <c r="J147" s="47">
        <v>8500</v>
      </c>
      <c r="K147" s="47">
        <v>8500</v>
      </c>
      <c r="L147" s="51">
        <f>L148</f>
        <v>8.8000000000000007</v>
      </c>
      <c r="P147" s="52">
        <f>P148</f>
        <v>8.8000000000000007</v>
      </c>
      <c r="Q147" s="53"/>
      <c r="R147" s="54"/>
    </row>
    <row r="148" spans="1:18" s="10" customFormat="1" ht="60" x14ac:dyDescent="0.2">
      <c r="A148" s="41" t="s">
        <v>46</v>
      </c>
      <c r="B148" s="46" t="s">
        <v>19</v>
      </c>
      <c r="C148" s="46" t="s">
        <v>47</v>
      </c>
      <c r="D148" s="46" t="s">
        <v>15</v>
      </c>
      <c r="E148" s="46" t="s">
        <v>40</v>
      </c>
      <c r="F148" s="46" t="s">
        <v>26</v>
      </c>
      <c r="G148" s="46" t="s">
        <v>47</v>
      </c>
      <c r="H148" s="46" t="s">
        <v>28</v>
      </c>
      <c r="I148" s="46"/>
      <c r="J148" s="47">
        <v>8800</v>
      </c>
      <c r="K148" s="47">
        <v>8800</v>
      </c>
      <c r="L148" s="11">
        <f>L149</f>
        <v>8.8000000000000007</v>
      </c>
      <c r="P148" s="11">
        <f>P149</f>
        <v>8.8000000000000007</v>
      </c>
      <c r="Q148" s="53"/>
      <c r="R148" s="54"/>
    </row>
    <row r="149" spans="1:18" s="10" customFormat="1" x14ac:dyDescent="0.2">
      <c r="A149" s="41" t="s">
        <v>48</v>
      </c>
      <c r="B149" s="46" t="s">
        <v>19</v>
      </c>
      <c r="C149" s="46" t="s">
        <v>47</v>
      </c>
      <c r="D149" s="46" t="s">
        <v>15</v>
      </c>
      <c r="E149" s="46" t="s">
        <v>40</v>
      </c>
      <c r="F149" s="46" t="s">
        <v>26</v>
      </c>
      <c r="G149" s="46" t="s">
        <v>47</v>
      </c>
      <c r="H149" s="46" t="s">
        <v>49</v>
      </c>
      <c r="I149" s="46"/>
      <c r="J149" s="47">
        <v>8800</v>
      </c>
      <c r="K149" s="47">
        <v>8800</v>
      </c>
      <c r="L149" s="55">
        <f>K149/1000</f>
        <v>8.8000000000000007</v>
      </c>
      <c r="M149" s="12">
        <v>1</v>
      </c>
      <c r="N149" s="10">
        <v>1</v>
      </c>
      <c r="P149" s="56">
        <f>K149/1000</f>
        <v>8.8000000000000007</v>
      </c>
      <c r="Q149" s="53"/>
      <c r="R149" s="54"/>
    </row>
    <row r="150" spans="1:18" s="10" customFormat="1" ht="24" x14ac:dyDescent="0.2">
      <c r="A150" s="41" t="s">
        <v>44</v>
      </c>
      <c r="B150" s="46" t="s">
        <v>19</v>
      </c>
      <c r="C150" s="46" t="s">
        <v>47</v>
      </c>
      <c r="D150" s="46" t="s">
        <v>15</v>
      </c>
      <c r="E150" s="46" t="s">
        <v>40</v>
      </c>
      <c r="F150" s="46" t="s">
        <v>26</v>
      </c>
      <c r="G150" s="46" t="s">
        <v>47</v>
      </c>
      <c r="H150" s="46" t="s">
        <v>49</v>
      </c>
      <c r="I150" s="46" t="s">
        <v>45</v>
      </c>
      <c r="J150" s="47">
        <v>8800</v>
      </c>
      <c r="K150" s="47">
        <v>8800</v>
      </c>
      <c r="L150" s="51">
        <f>L151</f>
        <v>11211.01</v>
      </c>
      <c r="P150" s="52">
        <f>P151</f>
        <v>11211.01</v>
      </c>
      <c r="Q150" s="53"/>
      <c r="R150" s="54"/>
    </row>
    <row r="151" spans="1:18" s="10" customFormat="1" hidden="1" x14ac:dyDescent="0.2">
      <c r="A151" s="41" t="s">
        <v>93</v>
      </c>
      <c r="B151" s="46" t="s">
        <v>19</v>
      </c>
      <c r="C151" s="46" t="s">
        <v>47</v>
      </c>
      <c r="D151" s="46" t="s">
        <v>15</v>
      </c>
      <c r="E151" s="46" t="s">
        <v>94</v>
      </c>
      <c r="F151" s="46" t="s">
        <v>26</v>
      </c>
      <c r="G151" s="46" t="s">
        <v>27</v>
      </c>
      <c r="H151" s="46" t="s">
        <v>28</v>
      </c>
      <c r="I151" s="46"/>
      <c r="J151" s="47">
        <v>0</v>
      </c>
      <c r="K151" s="47">
        <v>0</v>
      </c>
      <c r="L151" s="51">
        <f>L152</f>
        <v>11211.01</v>
      </c>
      <c r="P151" s="52">
        <f>P152</f>
        <v>11211.01</v>
      </c>
      <c r="Q151" s="53"/>
      <c r="R151" s="54"/>
    </row>
    <row r="152" spans="1:18" s="10" customFormat="1" hidden="1" x14ac:dyDescent="0.2">
      <c r="A152" s="41" t="s">
        <v>95</v>
      </c>
      <c r="B152" s="46" t="s">
        <v>19</v>
      </c>
      <c r="C152" s="46" t="s">
        <v>47</v>
      </c>
      <c r="D152" s="46" t="s">
        <v>15</v>
      </c>
      <c r="E152" s="46" t="s">
        <v>94</v>
      </c>
      <c r="F152" s="46" t="s">
        <v>96</v>
      </c>
      <c r="G152" s="46" t="s">
        <v>27</v>
      </c>
      <c r="H152" s="46" t="s">
        <v>28</v>
      </c>
      <c r="I152" s="46"/>
      <c r="J152" s="47">
        <v>0</v>
      </c>
      <c r="K152" s="47">
        <v>0</v>
      </c>
      <c r="L152" s="51">
        <f>L153+L157</f>
        <v>11211.01</v>
      </c>
      <c r="P152" s="52">
        <f>P153+P157</f>
        <v>11211.01</v>
      </c>
      <c r="Q152" s="53"/>
      <c r="R152" s="54"/>
    </row>
    <row r="153" spans="1:18" s="10" customFormat="1" ht="72" hidden="1" x14ac:dyDescent="0.2">
      <c r="A153" s="41" t="s">
        <v>517</v>
      </c>
      <c r="B153" s="46" t="s">
        <v>19</v>
      </c>
      <c r="C153" s="46" t="s">
        <v>47</v>
      </c>
      <c r="D153" s="46" t="s">
        <v>15</v>
      </c>
      <c r="E153" s="46" t="s">
        <v>94</v>
      </c>
      <c r="F153" s="46" t="s">
        <v>96</v>
      </c>
      <c r="G153" s="46" t="s">
        <v>27</v>
      </c>
      <c r="H153" s="46" t="s">
        <v>518</v>
      </c>
      <c r="I153" s="46"/>
      <c r="J153" s="47">
        <v>0</v>
      </c>
      <c r="K153" s="47">
        <v>0</v>
      </c>
      <c r="L153" s="51">
        <f>L154</f>
        <v>10675.04</v>
      </c>
      <c r="P153" s="52">
        <f>P154</f>
        <v>10675.04</v>
      </c>
      <c r="Q153" s="53"/>
      <c r="R153" s="54"/>
    </row>
    <row r="154" spans="1:18" s="10" customFormat="1" ht="24" hidden="1" x14ac:dyDescent="0.2">
      <c r="A154" s="41" t="s">
        <v>44</v>
      </c>
      <c r="B154" s="46" t="s">
        <v>19</v>
      </c>
      <c r="C154" s="46" t="s">
        <v>47</v>
      </c>
      <c r="D154" s="46" t="s">
        <v>15</v>
      </c>
      <c r="E154" s="46" t="s">
        <v>94</v>
      </c>
      <c r="F154" s="46" t="s">
        <v>96</v>
      </c>
      <c r="G154" s="46" t="s">
        <v>27</v>
      </c>
      <c r="H154" s="46" t="s">
        <v>518</v>
      </c>
      <c r="I154" s="46" t="s">
        <v>45</v>
      </c>
      <c r="J154" s="47">
        <v>0</v>
      </c>
      <c r="K154" s="47">
        <v>0</v>
      </c>
      <c r="L154" s="11">
        <f>L155+L156</f>
        <v>10675.04</v>
      </c>
      <c r="P154" s="11">
        <f>P155+P156</f>
        <v>10675.04</v>
      </c>
      <c r="Q154" s="53"/>
      <c r="R154" s="54"/>
    </row>
    <row r="155" spans="1:18" s="10" customFormat="1" ht="24" x14ac:dyDescent="0.2">
      <c r="A155" s="41" t="s">
        <v>135</v>
      </c>
      <c r="B155" s="46" t="s">
        <v>19</v>
      </c>
      <c r="C155" s="46" t="s">
        <v>47</v>
      </c>
      <c r="D155" s="46" t="s">
        <v>15</v>
      </c>
      <c r="E155" s="46" t="s">
        <v>136</v>
      </c>
      <c r="F155" s="46" t="s">
        <v>26</v>
      </c>
      <c r="G155" s="46" t="s">
        <v>27</v>
      </c>
      <c r="H155" s="46" t="s">
        <v>28</v>
      </c>
      <c r="I155" s="46"/>
      <c r="J155" s="47">
        <v>5337520</v>
      </c>
      <c r="K155" s="47">
        <v>5337520</v>
      </c>
      <c r="L155" s="55">
        <f>K155/1000</f>
        <v>5337.52</v>
      </c>
      <c r="M155" s="12">
        <v>1</v>
      </c>
      <c r="P155" s="56">
        <f>K155/1000</f>
        <v>5337.52</v>
      </c>
      <c r="Q155" s="53"/>
      <c r="R155" s="54"/>
    </row>
    <row r="156" spans="1:18" s="10" customFormat="1" ht="24" x14ac:dyDescent="0.2">
      <c r="A156" s="41" t="s">
        <v>137</v>
      </c>
      <c r="B156" s="46" t="s">
        <v>19</v>
      </c>
      <c r="C156" s="46" t="s">
        <v>47</v>
      </c>
      <c r="D156" s="46" t="s">
        <v>15</v>
      </c>
      <c r="E156" s="46" t="s">
        <v>136</v>
      </c>
      <c r="F156" s="46" t="s">
        <v>96</v>
      </c>
      <c r="G156" s="46" t="s">
        <v>27</v>
      </c>
      <c r="H156" s="46" t="s">
        <v>28</v>
      </c>
      <c r="I156" s="46"/>
      <c r="J156" s="47">
        <v>5337520</v>
      </c>
      <c r="K156" s="47">
        <v>5337520</v>
      </c>
      <c r="L156" s="55">
        <f>K156/1000</f>
        <v>5337.52</v>
      </c>
      <c r="M156" s="12">
        <v>1</v>
      </c>
      <c r="P156" s="56">
        <f>K156/1000</f>
        <v>5337.52</v>
      </c>
      <c r="Q156" s="53"/>
      <c r="R156" s="54"/>
    </row>
    <row r="157" spans="1:18" s="10" customFormat="1" ht="24" x14ac:dyDescent="0.2">
      <c r="A157" s="41" t="s">
        <v>111</v>
      </c>
      <c r="B157" s="46" t="s">
        <v>19</v>
      </c>
      <c r="C157" s="46" t="s">
        <v>47</v>
      </c>
      <c r="D157" s="46" t="s">
        <v>15</v>
      </c>
      <c r="E157" s="46" t="s">
        <v>136</v>
      </c>
      <c r="F157" s="46" t="s">
        <v>96</v>
      </c>
      <c r="G157" s="46" t="s">
        <v>27</v>
      </c>
      <c r="H157" s="46" t="s">
        <v>112</v>
      </c>
      <c r="I157" s="46"/>
      <c r="J157" s="47">
        <v>4142530</v>
      </c>
      <c r="K157" s="47">
        <v>4142530</v>
      </c>
      <c r="L157" s="51">
        <f>L158</f>
        <v>535.97</v>
      </c>
      <c r="P157" s="52">
        <f>P158</f>
        <v>535.97</v>
      </c>
      <c r="Q157" s="53"/>
      <c r="R157" s="54"/>
    </row>
    <row r="158" spans="1:18" s="10" customFormat="1" ht="60" x14ac:dyDescent="0.2">
      <c r="A158" s="41" t="s">
        <v>508</v>
      </c>
      <c r="B158" s="46" t="s">
        <v>19</v>
      </c>
      <c r="C158" s="46" t="s">
        <v>47</v>
      </c>
      <c r="D158" s="46" t="s">
        <v>15</v>
      </c>
      <c r="E158" s="46" t="s">
        <v>136</v>
      </c>
      <c r="F158" s="46" t="s">
        <v>96</v>
      </c>
      <c r="G158" s="46" t="s">
        <v>27</v>
      </c>
      <c r="H158" s="46" t="s">
        <v>112</v>
      </c>
      <c r="I158" s="46" t="s">
        <v>34</v>
      </c>
      <c r="J158" s="47">
        <v>3589570</v>
      </c>
      <c r="K158" s="47">
        <v>3589570</v>
      </c>
      <c r="L158" s="11">
        <f>L159</f>
        <v>535.97</v>
      </c>
      <c r="P158" s="11">
        <f>P159</f>
        <v>535.97</v>
      </c>
      <c r="Q158" s="53"/>
      <c r="R158" s="54"/>
    </row>
    <row r="159" spans="1:18" s="10" customFormat="1" ht="24" x14ac:dyDescent="0.2">
      <c r="A159" s="41" t="s">
        <v>44</v>
      </c>
      <c r="B159" s="46" t="s">
        <v>19</v>
      </c>
      <c r="C159" s="46" t="s">
        <v>47</v>
      </c>
      <c r="D159" s="46" t="s">
        <v>15</v>
      </c>
      <c r="E159" s="46" t="s">
        <v>136</v>
      </c>
      <c r="F159" s="46" t="s">
        <v>96</v>
      </c>
      <c r="G159" s="46" t="s">
        <v>27</v>
      </c>
      <c r="H159" s="46" t="s">
        <v>112</v>
      </c>
      <c r="I159" s="46" t="s">
        <v>45</v>
      </c>
      <c r="J159" s="47">
        <v>535970</v>
      </c>
      <c r="K159" s="47">
        <v>535970</v>
      </c>
      <c r="L159" s="55">
        <f>K159/1000</f>
        <v>535.97</v>
      </c>
      <c r="M159" s="12">
        <v>1</v>
      </c>
      <c r="P159" s="56">
        <f>K159/1000</f>
        <v>535.97</v>
      </c>
      <c r="Q159" s="53"/>
      <c r="R159" s="54"/>
    </row>
    <row r="160" spans="1:18" s="10" customFormat="1" x14ac:dyDescent="0.2">
      <c r="A160" s="41" t="s">
        <v>79</v>
      </c>
      <c r="B160" s="46" t="s">
        <v>19</v>
      </c>
      <c r="C160" s="46" t="s">
        <v>47</v>
      </c>
      <c r="D160" s="46" t="s">
        <v>15</v>
      </c>
      <c r="E160" s="46" t="s">
        <v>136</v>
      </c>
      <c r="F160" s="46" t="s">
        <v>96</v>
      </c>
      <c r="G160" s="46" t="s">
        <v>27</v>
      </c>
      <c r="H160" s="46" t="s">
        <v>112</v>
      </c>
      <c r="I160" s="46" t="s">
        <v>80</v>
      </c>
      <c r="J160" s="47">
        <v>16990</v>
      </c>
      <c r="K160" s="47">
        <v>16990</v>
      </c>
      <c r="L160" s="51">
        <f>L161</f>
        <v>36755.580439999998</v>
      </c>
      <c r="P160" s="52">
        <f>P161</f>
        <v>36755.580439999998</v>
      </c>
      <c r="Q160" s="53"/>
      <c r="R160" s="54"/>
    </row>
    <row r="161" spans="1:18" s="10" customFormat="1" hidden="1" x14ac:dyDescent="0.2">
      <c r="A161" s="34" t="s">
        <v>120</v>
      </c>
      <c r="B161" s="46" t="s">
        <v>19</v>
      </c>
      <c r="C161" s="46" t="s">
        <v>47</v>
      </c>
      <c r="D161" s="46" t="s">
        <v>15</v>
      </c>
      <c r="E161" s="46" t="s">
        <v>136</v>
      </c>
      <c r="F161" s="46" t="s">
        <v>96</v>
      </c>
      <c r="G161" s="46" t="s">
        <v>27</v>
      </c>
      <c r="H161" s="46" t="s">
        <v>121</v>
      </c>
      <c r="I161" s="46"/>
      <c r="J161" s="47">
        <v>0</v>
      </c>
      <c r="K161" s="47">
        <v>0</v>
      </c>
      <c r="L161" s="51">
        <f>L178+L195+L203+L215+L174+L162+L207+L191+L199+L187+L211</f>
        <v>36755.580439999998</v>
      </c>
      <c r="P161" s="52">
        <f>P178+P195+P203+P215+P174+P162+P207+P191+P199+P187+P211</f>
        <v>36755.580439999998</v>
      </c>
      <c r="Q161" s="53"/>
      <c r="R161" s="54"/>
    </row>
    <row r="162" spans="1:18" s="10" customFormat="1" ht="24" hidden="1" x14ac:dyDescent="0.2">
      <c r="A162" s="41" t="s">
        <v>44</v>
      </c>
      <c r="B162" s="46" t="s">
        <v>19</v>
      </c>
      <c r="C162" s="46" t="s">
        <v>47</v>
      </c>
      <c r="D162" s="46" t="s">
        <v>15</v>
      </c>
      <c r="E162" s="46" t="s">
        <v>136</v>
      </c>
      <c r="F162" s="46" t="s">
        <v>96</v>
      </c>
      <c r="G162" s="46" t="s">
        <v>27</v>
      </c>
      <c r="H162" s="46" t="s">
        <v>121</v>
      </c>
      <c r="I162" s="46" t="s">
        <v>45</v>
      </c>
      <c r="J162" s="47">
        <v>0</v>
      </c>
      <c r="K162" s="47">
        <v>0</v>
      </c>
      <c r="L162" s="51">
        <f>L163+L167+L170</f>
        <v>19168.945830000001</v>
      </c>
      <c r="P162" s="52">
        <f>P163+P167+P170</f>
        <v>19168.945830000001</v>
      </c>
      <c r="Q162" s="53"/>
      <c r="R162" s="54"/>
    </row>
    <row r="163" spans="1:18" s="10" customFormat="1" ht="24" x14ac:dyDescent="0.2">
      <c r="A163" s="41" t="s">
        <v>138</v>
      </c>
      <c r="B163" s="46" t="s">
        <v>19</v>
      </c>
      <c r="C163" s="46" t="s">
        <v>47</v>
      </c>
      <c r="D163" s="46" t="s">
        <v>15</v>
      </c>
      <c r="E163" s="46" t="s">
        <v>136</v>
      </c>
      <c r="F163" s="46" t="s">
        <v>96</v>
      </c>
      <c r="G163" s="46" t="s">
        <v>27</v>
      </c>
      <c r="H163" s="46" t="s">
        <v>139</v>
      </c>
      <c r="I163" s="46"/>
      <c r="J163" s="47">
        <v>1194990</v>
      </c>
      <c r="K163" s="47">
        <v>1194990</v>
      </c>
      <c r="L163" s="51">
        <f>L164</f>
        <v>18477.740610000001</v>
      </c>
      <c r="P163" s="52">
        <f>P164</f>
        <v>18477.740610000001</v>
      </c>
      <c r="Q163" s="53"/>
      <c r="R163" s="54"/>
    </row>
    <row r="164" spans="1:18" s="10" customFormat="1" ht="60" x14ac:dyDescent="0.2">
      <c r="A164" s="41" t="s">
        <v>508</v>
      </c>
      <c r="B164" s="46" t="s">
        <v>19</v>
      </c>
      <c r="C164" s="46" t="s">
        <v>47</v>
      </c>
      <c r="D164" s="46" t="s">
        <v>15</v>
      </c>
      <c r="E164" s="46" t="s">
        <v>136</v>
      </c>
      <c r="F164" s="46" t="s">
        <v>96</v>
      </c>
      <c r="G164" s="46" t="s">
        <v>27</v>
      </c>
      <c r="H164" s="46" t="s">
        <v>139</v>
      </c>
      <c r="I164" s="46" t="s">
        <v>34</v>
      </c>
      <c r="J164" s="47">
        <v>932700</v>
      </c>
      <c r="K164" s="47">
        <v>932700</v>
      </c>
      <c r="L164" s="11">
        <f>L165+L166</f>
        <v>18477.740610000001</v>
      </c>
      <c r="P164" s="11">
        <f>P165+P166</f>
        <v>18477.740610000001</v>
      </c>
      <c r="Q164" s="53"/>
      <c r="R164" s="54"/>
    </row>
    <row r="165" spans="1:18" s="10" customFormat="1" ht="24" x14ac:dyDescent="0.2">
      <c r="A165" s="41" t="s">
        <v>44</v>
      </c>
      <c r="B165" s="46" t="s">
        <v>19</v>
      </c>
      <c r="C165" s="46" t="s">
        <v>47</v>
      </c>
      <c r="D165" s="46" t="s">
        <v>15</v>
      </c>
      <c r="E165" s="46" t="s">
        <v>136</v>
      </c>
      <c r="F165" s="46" t="s">
        <v>96</v>
      </c>
      <c r="G165" s="46" t="s">
        <v>27</v>
      </c>
      <c r="H165" s="46" t="s">
        <v>139</v>
      </c>
      <c r="I165" s="46" t="s">
        <v>45</v>
      </c>
      <c r="J165" s="47">
        <v>262290</v>
      </c>
      <c r="K165" s="47">
        <v>262290</v>
      </c>
      <c r="L165" s="55">
        <f>K165/1000</f>
        <v>262.29000000000002</v>
      </c>
      <c r="M165" s="12">
        <v>1</v>
      </c>
      <c r="P165" s="56">
        <f>K165/1000</f>
        <v>262.29000000000002</v>
      </c>
      <c r="Q165" s="53"/>
      <c r="R165" s="54"/>
    </row>
    <row r="166" spans="1:18" s="10" customFormat="1" x14ac:dyDescent="0.2">
      <c r="A166" s="41" t="s">
        <v>140</v>
      </c>
      <c r="B166" s="46" t="s">
        <v>19</v>
      </c>
      <c r="C166" s="46" t="s">
        <v>38</v>
      </c>
      <c r="D166" s="46"/>
      <c r="E166" s="46"/>
      <c r="F166" s="46"/>
      <c r="G166" s="46"/>
      <c r="H166" s="46"/>
      <c r="I166" s="46"/>
      <c r="J166" s="47">
        <v>18248300.609999999</v>
      </c>
      <c r="K166" s="47">
        <v>18215450.609999999</v>
      </c>
      <c r="L166" s="55">
        <f>K166/1000</f>
        <v>18215.45061</v>
      </c>
      <c r="M166" s="12">
        <v>1</v>
      </c>
      <c r="P166" s="56">
        <f>K166/1000</f>
        <v>18215.45061</v>
      </c>
      <c r="Q166" s="53"/>
      <c r="R166" s="54"/>
    </row>
    <row r="167" spans="1:18" s="10" customFormat="1" x14ac:dyDescent="0.2">
      <c r="A167" s="41" t="s">
        <v>141</v>
      </c>
      <c r="B167" s="46" t="s">
        <v>19</v>
      </c>
      <c r="C167" s="46" t="s">
        <v>38</v>
      </c>
      <c r="D167" s="46" t="s">
        <v>51</v>
      </c>
      <c r="E167" s="46"/>
      <c r="F167" s="46"/>
      <c r="G167" s="46"/>
      <c r="H167" s="46"/>
      <c r="I167" s="46"/>
      <c r="J167" s="47">
        <v>664760.61</v>
      </c>
      <c r="K167" s="47">
        <v>664760.61</v>
      </c>
      <c r="L167" s="51">
        <f>L168</f>
        <v>638.31600000000003</v>
      </c>
      <c r="P167" s="52">
        <f>P168</f>
        <v>638.31600000000003</v>
      </c>
      <c r="Q167" s="53"/>
      <c r="R167" s="54"/>
    </row>
    <row r="168" spans="1:18" s="10" customFormat="1" ht="48" x14ac:dyDescent="0.2">
      <c r="A168" s="41" t="s">
        <v>39</v>
      </c>
      <c r="B168" s="46" t="s">
        <v>19</v>
      </c>
      <c r="C168" s="46" t="s">
        <v>38</v>
      </c>
      <c r="D168" s="46" t="s">
        <v>51</v>
      </c>
      <c r="E168" s="46" t="s">
        <v>40</v>
      </c>
      <c r="F168" s="46" t="s">
        <v>26</v>
      </c>
      <c r="G168" s="46" t="s">
        <v>27</v>
      </c>
      <c r="H168" s="46" t="s">
        <v>28</v>
      </c>
      <c r="I168" s="46"/>
      <c r="J168" s="47">
        <v>638316</v>
      </c>
      <c r="K168" s="47">
        <v>638316</v>
      </c>
      <c r="L168" s="11">
        <f>L169</f>
        <v>638.31600000000003</v>
      </c>
      <c r="P168" s="11">
        <f>P169</f>
        <v>638.31600000000003</v>
      </c>
      <c r="Q168" s="53"/>
      <c r="R168" s="54"/>
    </row>
    <row r="169" spans="1:18" ht="60" x14ac:dyDescent="0.2">
      <c r="A169" s="41" t="s">
        <v>520</v>
      </c>
      <c r="B169" s="46" t="s">
        <v>19</v>
      </c>
      <c r="C169" s="46" t="s">
        <v>38</v>
      </c>
      <c r="D169" s="46" t="s">
        <v>51</v>
      </c>
      <c r="E169" s="46" t="s">
        <v>40</v>
      </c>
      <c r="F169" s="46" t="s">
        <v>26</v>
      </c>
      <c r="G169" s="46" t="s">
        <v>38</v>
      </c>
      <c r="H169" s="46" t="s">
        <v>28</v>
      </c>
      <c r="I169" s="46"/>
      <c r="J169" s="47">
        <v>638316</v>
      </c>
      <c r="K169" s="47">
        <v>638316</v>
      </c>
      <c r="L169" s="55">
        <f>K169/1000</f>
        <v>638.31600000000003</v>
      </c>
      <c r="M169" s="12">
        <v>1</v>
      </c>
      <c r="P169" s="56">
        <f>K169/1000</f>
        <v>638.31600000000003</v>
      </c>
      <c r="Q169" s="53"/>
      <c r="R169" s="54"/>
    </row>
    <row r="170" spans="1:18" s="10" customFormat="1" ht="24" x14ac:dyDescent="0.2">
      <c r="A170" s="41" t="s">
        <v>521</v>
      </c>
      <c r="B170" s="46" t="s">
        <v>19</v>
      </c>
      <c r="C170" s="46" t="s">
        <v>38</v>
      </c>
      <c r="D170" s="46" t="s">
        <v>51</v>
      </c>
      <c r="E170" s="46" t="s">
        <v>40</v>
      </c>
      <c r="F170" s="46" t="s">
        <v>26</v>
      </c>
      <c r="G170" s="46" t="s">
        <v>38</v>
      </c>
      <c r="H170" s="46" t="s">
        <v>175</v>
      </c>
      <c r="I170" s="46"/>
      <c r="J170" s="47">
        <v>638316</v>
      </c>
      <c r="K170" s="47">
        <v>638316</v>
      </c>
      <c r="L170" s="51">
        <f>L171</f>
        <v>52.889220000000002</v>
      </c>
      <c r="P170" s="52">
        <f>P171</f>
        <v>52.889220000000002</v>
      </c>
      <c r="Q170" s="53"/>
      <c r="R170" s="54"/>
    </row>
    <row r="171" spans="1:18" s="10" customFormat="1" ht="24" x14ac:dyDescent="0.2">
      <c r="A171" s="41" t="s">
        <v>44</v>
      </c>
      <c r="B171" s="46" t="s">
        <v>19</v>
      </c>
      <c r="C171" s="46" t="s">
        <v>38</v>
      </c>
      <c r="D171" s="46" t="s">
        <v>51</v>
      </c>
      <c r="E171" s="46" t="s">
        <v>40</v>
      </c>
      <c r="F171" s="46" t="s">
        <v>26</v>
      </c>
      <c r="G171" s="46" t="s">
        <v>38</v>
      </c>
      <c r="H171" s="46" t="s">
        <v>175</v>
      </c>
      <c r="I171" s="46" t="s">
        <v>45</v>
      </c>
      <c r="J171" s="47">
        <v>638316</v>
      </c>
      <c r="K171" s="47">
        <v>638316</v>
      </c>
      <c r="L171" s="11">
        <f>L172+L173</f>
        <v>52.889220000000002</v>
      </c>
      <c r="P171" s="11">
        <f>P172+P173</f>
        <v>52.889220000000002</v>
      </c>
      <c r="Q171" s="53"/>
      <c r="R171" s="54"/>
    </row>
    <row r="172" spans="1:18" s="10" customFormat="1" ht="36" x14ac:dyDescent="0.2">
      <c r="A172" s="41" t="s">
        <v>54</v>
      </c>
      <c r="B172" s="46" t="s">
        <v>19</v>
      </c>
      <c r="C172" s="46" t="s">
        <v>38</v>
      </c>
      <c r="D172" s="46" t="s">
        <v>51</v>
      </c>
      <c r="E172" s="46" t="s">
        <v>55</v>
      </c>
      <c r="F172" s="46" t="s">
        <v>26</v>
      </c>
      <c r="G172" s="46" t="s">
        <v>27</v>
      </c>
      <c r="H172" s="46" t="s">
        <v>28</v>
      </c>
      <c r="I172" s="46"/>
      <c r="J172" s="47">
        <v>26444.61</v>
      </c>
      <c r="K172" s="47">
        <v>26444.61</v>
      </c>
      <c r="L172" s="55">
        <f>K172/1000</f>
        <v>26.444610000000001</v>
      </c>
      <c r="M172" s="12">
        <v>1</v>
      </c>
      <c r="P172" s="56">
        <f>K172/1000</f>
        <v>26.444610000000001</v>
      </c>
      <c r="Q172" s="53"/>
      <c r="R172" s="54"/>
    </row>
    <row r="173" spans="1:18" s="10" customFormat="1" ht="36" x14ac:dyDescent="0.2">
      <c r="A173" s="41" t="s">
        <v>142</v>
      </c>
      <c r="B173" s="46" t="s">
        <v>19</v>
      </c>
      <c r="C173" s="46" t="s">
        <v>38</v>
      </c>
      <c r="D173" s="46" t="s">
        <v>51</v>
      </c>
      <c r="E173" s="46" t="s">
        <v>55</v>
      </c>
      <c r="F173" s="46" t="s">
        <v>26</v>
      </c>
      <c r="G173" s="46" t="s">
        <v>21</v>
      </c>
      <c r="H173" s="46" t="s">
        <v>28</v>
      </c>
      <c r="I173" s="46"/>
      <c r="J173" s="47">
        <v>26444.61</v>
      </c>
      <c r="K173" s="47">
        <v>26444.61</v>
      </c>
      <c r="L173" s="55">
        <f>K173/1000</f>
        <v>26.444610000000001</v>
      </c>
      <c r="M173" s="12">
        <v>1</v>
      </c>
      <c r="P173" s="56">
        <f>K173/1000</f>
        <v>26.444610000000001</v>
      </c>
      <c r="Q173" s="53"/>
      <c r="R173" s="54"/>
    </row>
    <row r="174" spans="1:18" s="10" customFormat="1" ht="24" hidden="1" x14ac:dyDescent="0.2">
      <c r="A174" s="41" t="s">
        <v>143</v>
      </c>
      <c r="B174" s="46" t="s">
        <v>19</v>
      </c>
      <c r="C174" s="46" t="s">
        <v>38</v>
      </c>
      <c r="D174" s="46" t="s">
        <v>51</v>
      </c>
      <c r="E174" s="46" t="s">
        <v>55</v>
      </c>
      <c r="F174" s="46" t="s">
        <v>26</v>
      </c>
      <c r="G174" s="46" t="s">
        <v>21</v>
      </c>
      <c r="H174" s="46" t="s">
        <v>144</v>
      </c>
      <c r="I174" s="46"/>
      <c r="J174" s="47">
        <v>0</v>
      </c>
      <c r="K174" s="47">
        <v>0</v>
      </c>
      <c r="L174" s="51">
        <f>L175</f>
        <v>26.444610000000001</v>
      </c>
      <c r="P174" s="52">
        <f>P175</f>
        <v>26.444610000000001</v>
      </c>
      <c r="Q174" s="53"/>
      <c r="R174" s="54"/>
    </row>
    <row r="175" spans="1:18" s="10" customFormat="1" hidden="1" x14ac:dyDescent="0.2">
      <c r="A175" s="41" t="s">
        <v>69</v>
      </c>
      <c r="B175" s="46" t="s">
        <v>19</v>
      </c>
      <c r="C175" s="46" t="s">
        <v>38</v>
      </c>
      <c r="D175" s="46" t="s">
        <v>51</v>
      </c>
      <c r="E175" s="46" t="s">
        <v>55</v>
      </c>
      <c r="F175" s="46" t="s">
        <v>26</v>
      </c>
      <c r="G175" s="46" t="s">
        <v>21</v>
      </c>
      <c r="H175" s="46" t="s">
        <v>144</v>
      </c>
      <c r="I175" s="46" t="s">
        <v>70</v>
      </c>
      <c r="J175" s="47">
        <v>0</v>
      </c>
      <c r="K175" s="47">
        <v>0</v>
      </c>
      <c r="L175" s="51">
        <f>L176</f>
        <v>26.444610000000001</v>
      </c>
      <c r="P175" s="52">
        <f>P176</f>
        <v>26.444610000000001</v>
      </c>
      <c r="Q175" s="53"/>
      <c r="R175" s="54"/>
    </row>
    <row r="176" spans="1:18" s="10" customFormat="1" ht="36" x14ac:dyDescent="0.2">
      <c r="A176" s="41" t="s">
        <v>145</v>
      </c>
      <c r="B176" s="46" t="s">
        <v>19</v>
      </c>
      <c r="C176" s="46" t="s">
        <v>38</v>
      </c>
      <c r="D176" s="46" t="s">
        <v>51</v>
      </c>
      <c r="E176" s="46" t="s">
        <v>55</v>
      </c>
      <c r="F176" s="46" t="s">
        <v>26</v>
      </c>
      <c r="G176" s="46" t="s">
        <v>21</v>
      </c>
      <c r="H176" s="46" t="s">
        <v>146</v>
      </c>
      <c r="I176" s="46"/>
      <c r="J176" s="47">
        <v>26444.61</v>
      </c>
      <c r="K176" s="47">
        <v>26444.61</v>
      </c>
      <c r="L176" s="11">
        <f>L177</f>
        <v>26.444610000000001</v>
      </c>
      <c r="P176" s="11">
        <f>P177</f>
        <v>26.444610000000001</v>
      </c>
      <c r="Q176" s="53"/>
      <c r="R176" s="54"/>
    </row>
    <row r="177" spans="1:18" ht="24" x14ac:dyDescent="0.2">
      <c r="A177" s="41" t="s">
        <v>44</v>
      </c>
      <c r="B177" s="46" t="s">
        <v>19</v>
      </c>
      <c r="C177" s="46" t="s">
        <v>38</v>
      </c>
      <c r="D177" s="46" t="s">
        <v>51</v>
      </c>
      <c r="E177" s="46" t="s">
        <v>55</v>
      </c>
      <c r="F177" s="46" t="s">
        <v>26</v>
      </c>
      <c r="G177" s="46" t="s">
        <v>21</v>
      </c>
      <c r="H177" s="46" t="s">
        <v>146</v>
      </c>
      <c r="I177" s="46" t="s">
        <v>45</v>
      </c>
      <c r="J177" s="47">
        <v>26444.61</v>
      </c>
      <c r="K177" s="47">
        <v>26444.61</v>
      </c>
      <c r="L177" s="55">
        <f>K177/1000</f>
        <v>26.444610000000001</v>
      </c>
      <c r="M177" s="12">
        <v>1</v>
      </c>
      <c r="P177" s="56">
        <f>K177/1000</f>
        <v>26.444610000000001</v>
      </c>
      <c r="Q177" s="53"/>
      <c r="R177" s="54"/>
    </row>
    <row r="178" spans="1:18" s="10" customFormat="1" x14ac:dyDescent="0.2">
      <c r="A178" s="41" t="s">
        <v>147</v>
      </c>
      <c r="B178" s="46" t="s">
        <v>19</v>
      </c>
      <c r="C178" s="46" t="s">
        <v>38</v>
      </c>
      <c r="D178" s="46" t="s">
        <v>55</v>
      </c>
      <c r="E178" s="46"/>
      <c r="F178" s="46"/>
      <c r="G178" s="46"/>
      <c r="H178" s="46"/>
      <c r="I178" s="46"/>
      <c r="J178" s="47">
        <v>16753540</v>
      </c>
      <c r="K178" s="47">
        <v>16720689.999999998</v>
      </c>
      <c r="L178" s="51">
        <f>L182+L179</f>
        <v>16720.689999999999</v>
      </c>
      <c r="P178" s="52">
        <f>P182+P179</f>
        <v>16720.689999999999</v>
      </c>
      <c r="Q178" s="53"/>
      <c r="R178" s="54"/>
    </row>
    <row r="179" spans="1:18" s="10" customFormat="1" ht="60" x14ac:dyDescent="0.2">
      <c r="A179" s="41" t="s">
        <v>148</v>
      </c>
      <c r="B179" s="46" t="s">
        <v>19</v>
      </c>
      <c r="C179" s="46" t="s">
        <v>38</v>
      </c>
      <c r="D179" s="46" t="s">
        <v>55</v>
      </c>
      <c r="E179" s="46" t="s">
        <v>149</v>
      </c>
      <c r="F179" s="46" t="s">
        <v>26</v>
      </c>
      <c r="G179" s="46" t="s">
        <v>27</v>
      </c>
      <c r="H179" s="46" t="s">
        <v>28</v>
      </c>
      <c r="I179" s="46"/>
      <c r="J179" s="47">
        <v>16753540</v>
      </c>
      <c r="K179" s="47">
        <v>16720689.999999998</v>
      </c>
      <c r="L179" s="51">
        <f>L180</f>
        <v>16720.689999999999</v>
      </c>
      <c r="P179" s="52">
        <f>P180</f>
        <v>16720.689999999999</v>
      </c>
      <c r="Q179" s="53"/>
      <c r="R179" s="54"/>
    </row>
    <row r="180" spans="1:18" s="10" customFormat="1" ht="24" x14ac:dyDescent="0.2">
      <c r="A180" s="41" t="s">
        <v>150</v>
      </c>
      <c r="B180" s="46" t="s">
        <v>19</v>
      </c>
      <c r="C180" s="46" t="s">
        <v>38</v>
      </c>
      <c r="D180" s="46" t="s">
        <v>55</v>
      </c>
      <c r="E180" s="46" t="s">
        <v>149</v>
      </c>
      <c r="F180" s="46" t="s">
        <v>26</v>
      </c>
      <c r="G180" s="46" t="s">
        <v>21</v>
      </c>
      <c r="H180" s="46" t="s">
        <v>28</v>
      </c>
      <c r="I180" s="46"/>
      <c r="J180" s="47">
        <v>16753540</v>
      </c>
      <c r="K180" s="47">
        <v>16720689.999999998</v>
      </c>
      <c r="L180" s="11">
        <f>L181</f>
        <v>16720.689999999999</v>
      </c>
      <c r="P180" s="11">
        <f>P181</f>
        <v>16720.689999999999</v>
      </c>
      <c r="Q180" s="53"/>
      <c r="R180" s="54"/>
    </row>
    <row r="181" spans="1:18" s="10" customFormat="1" ht="48" x14ac:dyDescent="0.2">
      <c r="A181" s="41" t="s">
        <v>151</v>
      </c>
      <c r="B181" s="46" t="s">
        <v>19</v>
      </c>
      <c r="C181" s="46" t="s">
        <v>38</v>
      </c>
      <c r="D181" s="46" t="s">
        <v>55</v>
      </c>
      <c r="E181" s="46" t="s">
        <v>149</v>
      </c>
      <c r="F181" s="46" t="s">
        <v>26</v>
      </c>
      <c r="G181" s="46" t="s">
        <v>21</v>
      </c>
      <c r="H181" s="46" t="s">
        <v>152</v>
      </c>
      <c r="I181" s="46"/>
      <c r="J181" s="47">
        <v>16753540</v>
      </c>
      <c r="K181" s="47">
        <v>16720689.999999998</v>
      </c>
      <c r="L181" s="55">
        <f>K181/1000</f>
        <v>16720.689999999999</v>
      </c>
      <c r="M181" s="12">
        <v>1</v>
      </c>
      <c r="P181" s="56">
        <f>K181/1000</f>
        <v>16720.689999999999</v>
      </c>
      <c r="Q181" s="53"/>
      <c r="R181" s="54"/>
    </row>
    <row r="182" spans="1:18" s="10" customFormat="1" ht="24" x14ac:dyDescent="0.2">
      <c r="A182" s="41" t="s">
        <v>44</v>
      </c>
      <c r="B182" s="46" t="s">
        <v>19</v>
      </c>
      <c r="C182" s="46" t="s">
        <v>38</v>
      </c>
      <c r="D182" s="46" t="s">
        <v>55</v>
      </c>
      <c r="E182" s="46" t="s">
        <v>149</v>
      </c>
      <c r="F182" s="46" t="s">
        <v>26</v>
      </c>
      <c r="G182" s="46" t="s">
        <v>21</v>
      </c>
      <c r="H182" s="46" t="s">
        <v>152</v>
      </c>
      <c r="I182" s="46" t="s">
        <v>45</v>
      </c>
      <c r="J182" s="47">
        <v>16753540</v>
      </c>
      <c r="K182" s="47">
        <v>16720689.999999998</v>
      </c>
      <c r="L182" s="11">
        <f>L183+L185</f>
        <v>0</v>
      </c>
      <c r="P182" s="11">
        <f>P183+P185</f>
        <v>0</v>
      </c>
      <c r="Q182" s="53"/>
      <c r="R182" s="54"/>
    </row>
    <row r="183" spans="1:18" s="10" customFormat="1" ht="36" hidden="1" x14ac:dyDescent="0.2">
      <c r="A183" s="62" t="s">
        <v>522</v>
      </c>
      <c r="B183" s="46" t="s">
        <v>19</v>
      </c>
      <c r="C183" s="46" t="s">
        <v>38</v>
      </c>
      <c r="D183" s="46" t="s">
        <v>55</v>
      </c>
      <c r="E183" s="46" t="s">
        <v>149</v>
      </c>
      <c r="F183" s="46" t="s">
        <v>26</v>
      </c>
      <c r="G183" s="46" t="s">
        <v>21</v>
      </c>
      <c r="H183" s="46" t="s">
        <v>523</v>
      </c>
      <c r="I183" s="46"/>
      <c r="J183" s="47">
        <v>0</v>
      </c>
      <c r="K183" s="47">
        <v>0</v>
      </c>
      <c r="L183" s="11">
        <f>L184</f>
        <v>0</v>
      </c>
      <c r="P183" s="11">
        <f>P184</f>
        <v>0</v>
      </c>
      <c r="Q183" s="53"/>
      <c r="R183" s="54"/>
    </row>
    <row r="184" spans="1:18" s="10" customFormat="1" ht="24" hidden="1" x14ac:dyDescent="0.2">
      <c r="A184" s="41" t="s">
        <v>44</v>
      </c>
      <c r="B184" s="46" t="s">
        <v>19</v>
      </c>
      <c r="C184" s="46" t="s">
        <v>38</v>
      </c>
      <c r="D184" s="46" t="s">
        <v>55</v>
      </c>
      <c r="E184" s="46" t="s">
        <v>149</v>
      </c>
      <c r="F184" s="46" t="s">
        <v>26</v>
      </c>
      <c r="G184" s="46" t="s">
        <v>21</v>
      </c>
      <c r="H184" s="46" t="s">
        <v>523</v>
      </c>
      <c r="I184" s="46" t="s">
        <v>45</v>
      </c>
      <c r="J184" s="47">
        <v>0</v>
      </c>
      <c r="K184" s="47">
        <v>0</v>
      </c>
      <c r="L184" s="55">
        <f>K184/1000</f>
        <v>0</v>
      </c>
      <c r="M184" s="12">
        <v>1</v>
      </c>
      <c r="P184" s="56">
        <f>K184/1000</f>
        <v>0</v>
      </c>
      <c r="Q184" s="53"/>
      <c r="R184" s="54"/>
    </row>
    <row r="185" spans="1:18" s="10" customFormat="1" ht="132" hidden="1" x14ac:dyDescent="0.2">
      <c r="A185" s="62" t="s">
        <v>524</v>
      </c>
      <c r="B185" s="46" t="s">
        <v>19</v>
      </c>
      <c r="C185" s="46" t="s">
        <v>38</v>
      </c>
      <c r="D185" s="46" t="s">
        <v>55</v>
      </c>
      <c r="E185" s="46" t="s">
        <v>149</v>
      </c>
      <c r="F185" s="46" t="s">
        <v>26</v>
      </c>
      <c r="G185" s="46" t="s">
        <v>21</v>
      </c>
      <c r="H185" s="46" t="s">
        <v>525</v>
      </c>
      <c r="I185" s="46"/>
      <c r="J185" s="47">
        <v>0</v>
      </c>
      <c r="K185" s="47">
        <v>0</v>
      </c>
      <c r="L185" s="11">
        <f>L186</f>
        <v>0</v>
      </c>
      <c r="P185" s="11">
        <f>P186</f>
        <v>0</v>
      </c>
      <c r="Q185" s="53"/>
      <c r="R185" s="54"/>
    </row>
    <row r="186" spans="1:18" s="10" customFormat="1" ht="36" hidden="1" x14ac:dyDescent="0.2">
      <c r="A186" s="63" t="s">
        <v>526</v>
      </c>
      <c r="B186" s="46" t="s">
        <v>19</v>
      </c>
      <c r="C186" s="46" t="s">
        <v>38</v>
      </c>
      <c r="D186" s="46" t="s">
        <v>55</v>
      </c>
      <c r="E186" s="46" t="s">
        <v>149</v>
      </c>
      <c r="F186" s="46" t="s">
        <v>26</v>
      </c>
      <c r="G186" s="46" t="s">
        <v>21</v>
      </c>
      <c r="H186" s="46" t="s">
        <v>525</v>
      </c>
      <c r="I186" s="46" t="s">
        <v>154</v>
      </c>
      <c r="J186" s="47">
        <v>0</v>
      </c>
      <c r="K186" s="47">
        <v>0</v>
      </c>
      <c r="L186" s="55">
        <f>K186/1000</f>
        <v>0</v>
      </c>
      <c r="M186" s="12">
        <v>1</v>
      </c>
      <c r="P186" s="56">
        <f>K186/1000</f>
        <v>0</v>
      </c>
      <c r="Q186" s="53"/>
      <c r="R186" s="54"/>
    </row>
    <row r="187" spans="1:18" s="10" customFormat="1" ht="36" hidden="1" x14ac:dyDescent="0.2">
      <c r="A187" s="41" t="s">
        <v>527</v>
      </c>
      <c r="B187" s="46" t="s">
        <v>19</v>
      </c>
      <c r="C187" s="46" t="s">
        <v>38</v>
      </c>
      <c r="D187" s="46" t="s">
        <v>55</v>
      </c>
      <c r="E187" s="46" t="s">
        <v>149</v>
      </c>
      <c r="F187" s="46" t="s">
        <v>26</v>
      </c>
      <c r="G187" s="46" t="s">
        <v>21</v>
      </c>
      <c r="H187" s="46" t="s">
        <v>528</v>
      </c>
      <c r="I187" s="46"/>
      <c r="J187" s="47">
        <v>0</v>
      </c>
      <c r="K187" s="47">
        <v>0</v>
      </c>
      <c r="L187" s="51">
        <f>L188</f>
        <v>0</v>
      </c>
      <c r="P187" s="52">
        <f>P188</f>
        <v>0</v>
      </c>
      <c r="Q187" s="53"/>
      <c r="R187" s="54"/>
    </row>
    <row r="188" spans="1:18" s="10" customFormat="1" ht="24" hidden="1" x14ac:dyDescent="0.2">
      <c r="A188" s="41" t="s">
        <v>44</v>
      </c>
      <c r="B188" s="46" t="s">
        <v>19</v>
      </c>
      <c r="C188" s="46" t="s">
        <v>38</v>
      </c>
      <c r="D188" s="46" t="s">
        <v>55</v>
      </c>
      <c r="E188" s="46" t="s">
        <v>149</v>
      </c>
      <c r="F188" s="46" t="s">
        <v>26</v>
      </c>
      <c r="G188" s="46" t="s">
        <v>21</v>
      </c>
      <c r="H188" s="46" t="s">
        <v>528</v>
      </c>
      <c r="I188" s="46" t="s">
        <v>45</v>
      </c>
      <c r="J188" s="47">
        <v>0</v>
      </c>
      <c r="K188" s="47">
        <v>0</v>
      </c>
      <c r="L188" s="51">
        <f>L189</f>
        <v>0</v>
      </c>
      <c r="P188" s="52">
        <f>P189</f>
        <v>0</v>
      </c>
      <c r="Q188" s="53"/>
      <c r="R188" s="54"/>
    </row>
    <row r="189" spans="1:18" s="10" customFormat="1" ht="36" hidden="1" x14ac:dyDescent="0.2">
      <c r="A189" s="41" t="s">
        <v>156</v>
      </c>
      <c r="B189" s="46" t="s">
        <v>19</v>
      </c>
      <c r="C189" s="46" t="s">
        <v>38</v>
      </c>
      <c r="D189" s="46" t="s">
        <v>55</v>
      </c>
      <c r="E189" s="46" t="s">
        <v>149</v>
      </c>
      <c r="F189" s="46" t="s">
        <v>26</v>
      </c>
      <c r="G189" s="46" t="s">
        <v>21</v>
      </c>
      <c r="H189" s="46" t="s">
        <v>157</v>
      </c>
      <c r="I189" s="46"/>
      <c r="J189" s="47">
        <v>0</v>
      </c>
      <c r="K189" s="47">
        <v>0</v>
      </c>
      <c r="L189" s="11">
        <f>L190</f>
        <v>0</v>
      </c>
      <c r="P189" s="11">
        <f>P190</f>
        <v>0</v>
      </c>
      <c r="Q189" s="53"/>
      <c r="R189" s="54"/>
    </row>
    <row r="190" spans="1:18" ht="24" hidden="1" x14ac:dyDescent="0.2">
      <c r="A190" s="41" t="s">
        <v>44</v>
      </c>
      <c r="B190" s="46" t="s">
        <v>19</v>
      </c>
      <c r="C190" s="46" t="s">
        <v>38</v>
      </c>
      <c r="D190" s="46" t="s">
        <v>55</v>
      </c>
      <c r="E190" s="46" t="s">
        <v>149</v>
      </c>
      <c r="F190" s="46" t="s">
        <v>26</v>
      </c>
      <c r="G190" s="46" t="s">
        <v>21</v>
      </c>
      <c r="H190" s="46" t="s">
        <v>157</v>
      </c>
      <c r="I190" s="46" t="s">
        <v>45</v>
      </c>
      <c r="J190" s="47">
        <v>0</v>
      </c>
      <c r="K190" s="47">
        <v>0</v>
      </c>
      <c r="L190" s="55">
        <f>K190/1000</f>
        <v>0</v>
      </c>
      <c r="M190" s="12">
        <v>1</v>
      </c>
      <c r="P190" s="56">
        <f>K190/1000</f>
        <v>0</v>
      </c>
      <c r="Q190" s="53"/>
      <c r="R190" s="54"/>
    </row>
    <row r="191" spans="1:18" s="10" customFormat="1" x14ac:dyDescent="0.2">
      <c r="A191" s="41" t="s">
        <v>158</v>
      </c>
      <c r="B191" s="46" t="s">
        <v>19</v>
      </c>
      <c r="C191" s="46" t="s">
        <v>38</v>
      </c>
      <c r="D191" s="46">
        <v>12</v>
      </c>
      <c r="E191" s="46"/>
      <c r="F191" s="46"/>
      <c r="G191" s="46"/>
      <c r="H191" s="46"/>
      <c r="I191" s="46"/>
      <c r="J191" s="47">
        <v>830000</v>
      </c>
      <c r="K191" s="47">
        <v>830000</v>
      </c>
      <c r="L191" s="11">
        <f>L192</f>
        <v>800</v>
      </c>
      <c r="P191" s="11">
        <f>P192</f>
        <v>800</v>
      </c>
      <c r="Q191" s="53"/>
      <c r="R191" s="54"/>
    </row>
    <row r="192" spans="1:18" s="10" customFormat="1" ht="60" x14ac:dyDescent="0.2">
      <c r="A192" s="41" t="s">
        <v>159</v>
      </c>
      <c r="B192" s="46" t="s">
        <v>19</v>
      </c>
      <c r="C192" s="46" t="s">
        <v>38</v>
      </c>
      <c r="D192" s="46">
        <v>12</v>
      </c>
      <c r="E192" s="46" t="s">
        <v>23</v>
      </c>
      <c r="F192" s="46" t="s">
        <v>26</v>
      </c>
      <c r="G192" s="46" t="s">
        <v>27</v>
      </c>
      <c r="H192" s="46" t="s">
        <v>28</v>
      </c>
      <c r="I192" s="46"/>
      <c r="J192" s="47">
        <v>830000</v>
      </c>
      <c r="K192" s="47">
        <v>830000</v>
      </c>
      <c r="L192" s="11">
        <f>L193</f>
        <v>800</v>
      </c>
      <c r="P192" s="11">
        <f>P193</f>
        <v>800</v>
      </c>
      <c r="Q192" s="53"/>
      <c r="R192" s="54"/>
    </row>
    <row r="193" spans="1:18" s="10" customFormat="1" ht="36" x14ac:dyDescent="0.2">
      <c r="A193" s="41" t="s">
        <v>160</v>
      </c>
      <c r="B193" s="46" t="s">
        <v>19</v>
      </c>
      <c r="C193" s="46" t="s">
        <v>38</v>
      </c>
      <c r="D193" s="46">
        <v>12</v>
      </c>
      <c r="E193" s="46" t="s">
        <v>23</v>
      </c>
      <c r="F193" s="46" t="s">
        <v>26</v>
      </c>
      <c r="G193" s="46" t="s">
        <v>21</v>
      </c>
      <c r="H193" s="46" t="s">
        <v>28</v>
      </c>
      <c r="I193" s="46"/>
      <c r="J193" s="47">
        <v>800000</v>
      </c>
      <c r="K193" s="47">
        <v>800000</v>
      </c>
      <c r="L193" s="11">
        <f>L194</f>
        <v>800</v>
      </c>
      <c r="P193" s="11">
        <f>P194</f>
        <v>800</v>
      </c>
      <c r="Q193" s="53"/>
      <c r="R193" s="54"/>
    </row>
    <row r="194" spans="1:18" s="10" customFormat="1" ht="24" x14ac:dyDescent="0.2">
      <c r="A194" s="41" t="s">
        <v>161</v>
      </c>
      <c r="B194" s="46" t="s">
        <v>19</v>
      </c>
      <c r="C194" s="46" t="s">
        <v>38</v>
      </c>
      <c r="D194" s="46">
        <v>12</v>
      </c>
      <c r="E194" s="46" t="s">
        <v>23</v>
      </c>
      <c r="F194" s="46" t="s">
        <v>26</v>
      </c>
      <c r="G194" s="46" t="s">
        <v>21</v>
      </c>
      <c r="H194" s="46" t="s">
        <v>162</v>
      </c>
      <c r="I194" s="46"/>
      <c r="J194" s="47">
        <v>800000</v>
      </c>
      <c r="K194" s="47">
        <v>800000</v>
      </c>
      <c r="L194" s="55">
        <f>K194/1000</f>
        <v>800</v>
      </c>
      <c r="M194" s="12">
        <v>1</v>
      </c>
      <c r="P194" s="56">
        <f>K194/1000</f>
        <v>800</v>
      </c>
      <c r="Q194" s="53"/>
      <c r="R194" s="54"/>
    </row>
    <row r="195" spans="1:18" s="10" customFormat="1" ht="24" x14ac:dyDescent="0.2">
      <c r="A195" s="41" t="s">
        <v>44</v>
      </c>
      <c r="B195" s="46" t="s">
        <v>19</v>
      </c>
      <c r="C195" s="46" t="s">
        <v>38</v>
      </c>
      <c r="D195" s="46">
        <v>12</v>
      </c>
      <c r="E195" s="46" t="s">
        <v>23</v>
      </c>
      <c r="F195" s="46" t="s">
        <v>26</v>
      </c>
      <c r="G195" s="46" t="s">
        <v>21</v>
      </c>
      <c r="H195" s="46" t="s">
        <v>162</v>
      </c>
      <c r="I195" s="46" t="s">
        <v>45</v>
      </c>
      <c r="J195" s="47">
        <v>50000</v>
      </c>
      <c r="K195" s="47">
        <v>50000</v>
      </c>
      <c r="L195" s="51">
        <f>L196</f>
        <v>30</v>
      </c>
      <c r="P195" s="52">
        <f>P196</f>
        <v>30</v>
      </c>
      <c r="Q195" s="53"/>
      <c r="R195" s="54"/>
    </row>
    <row r="196" spans="1:18" s="10" customFormat="1" x14ac:dyDescent="0.2">
      <c r="A196" s="41" t="s">
        <v>79</v>
      </c>
      <c r="B196" s="46" t="s">
        <v>19</v>
      </c>
      <c r="C196" s="46" t="s">
        <v>38</v>
      </c>
      <c r="D196" s="46">
        <v>12</v>
      </c>
      <c r="E196" s="46" t="s">
        <v>23</v>
      </c>
      <c r="F196" s="46" t="s">
        <v>26</v>
      </c>
      <c r="G196" s="46" t="s">
        <v>21</v>
      </c>
      <c r="H196" s="46" t="s">
        <v>162</v>
      </c>
      <c r="I196" s="46" t="s">
        <v>80</v>
      </c>
      <c r="J196" s="47">
        <v>750000</v>
      </c>
      <c r="K196" s="47">
        <v>750000</v>
      </c>
      <c r="L196" s="51">
        <f>L197</f>
        <v>30</v>
      </c>
      <c r="P196" s="52">
        <f>P197</f>
        <v>30</v>
      </c>
      <c r="Q196" s="53"/>
      <c r="R196" s="54"/>
    </row>
    <row r="197" spans="1:18" s="10" customFormat="1" ht="48" x14ac:dyDescent="0.2">
      <c r="A197" s="41" t="s">
        <v>529</v>
      </c>
      <c r="B197" s="46" t="s">
        <v>19</v>
      </c>
      <c r="C197" s="46" t="s">
        <v>38</v>
      </c>
      <c r="D197" s="46">
        <v>12</v>
      </c>
      <c r="E197" s="46" t="s">
        <v>23</v>
      </c>
      <c r="F197" s="46" t="s">
        <v>26</v>
      </c>
      <c r="G197" s="46" t="s">
        <v>23</v>
      </c>
      <c r="H197" s="46" t="s">
        <v>28</v>
      </c>
      <c r="I197" s="46"/>
      <c r="J197" s="47">
        <v>30000</v>
      </c>
      <c r="K197" s="47">
        <v>30000</v>
      </c>
      <c r="L197" s="11">
        <f>L198</f>
        <v>30</v>
      </c>
      <c r="P197" s="11">
        <f>P198</f>
        <v>30</v>
      </c>
      <c r="Q197" s="53"/>
      <c r="R197" s="54"/>
    </row>
    <row r="198" spans="1:18" s="10" customFormat="1" ht="48" x14ac:dyDescent="0.2">
      <c r="A198" s="41" t="s">
        <v>530</v>
      </c>
      <c r="B198" s="46" t="s">
        <v>19</v>
      </c>
      <c r="C198" s="46" t="s">
        <v>38</v>
      </c>
      <c r="D198" s="46">
        <v>12</v>
      </c>
      <c r="E198" s="46" t="s">
        <v>23</v>
      </c>
      <c r="F198" s="46" t="s">
        <v>26</v>
      </c>
      <c r="G198" s="46" t="s">
        <v>23</v>
      </c>
      <c r="H198" s="46" t="s">
        <v>531</v>
      </c>
      <c r="I198" s="46"/>
      <c r="J198" s="47">
        <v>30000</v>
      </c>
      <c r="K198" s="47">
        <v>30000</v>
      </c>
      <c r="L198" s="55">
        <f>K198/1000</f>
        <v>30</v>
      </c>
      <c r="M198" s="12">
        <v>1</v>
      </c>
      <c r="P198" s="56">
        <f>K198/1000</f>
        <v>30</v>
      </c>
      <c r="Q198" s="53"/>
      <c r="R198" s="54"/>
    </row>
    <row r="199" spans="1:18" s="10" customFormat="1" ht="24" x14ac:dyDescent="0.2">
      <c r="A199" s="41" t="s">
        <v>44</v>
      </c>
      <c r="B199" s="46" t="s">
        <v>19</v>
      </c>
      <c r="C199" s="46" t="s">
        <v>38</v>
      </c>
      <c r="D199" s="46">
        <v>12</v>
      </c>
      <c r="E199" s="46" t="s">
        <v>23</v>
      </c>
      <c r="F199" s="46" t="s">
        <v>26</v>
      </c>
      <c r="G199" s="46" t="s">
        <v>23</v>
      </c>
      <c r="H199" s="46" t="s">
        <v>531</v>
      </c>
      <c r="I199" s="46" t="s">
        <v>45</v>
      </c>
      <c r="J199" s="47">
        <v>30000</v>
      </c>
      <c r="K199" s="47">
        <v>30000</v>
      </c>
      <c r="L199" s="11">
        <f>L200</f>
        <v>0</v>
      </c>
      <c r="P199" s="11">
        <f>P200</f>
        <v>0</v>
      </c>
      <c r="Q199" s="53"/>
      <c r="R199" s="54"/>
    </row>
    <row r="200" spans="1:18" s="10" customFormat="1" hidden="1" x14ac:dyDescent="0.2">
      <c r="A200" s="41" t="s">
        <v>163</v>
      </c>
      <c r="B200" s="46" t="s">
        <v>19</v>
      </c>
      <c r="C200" s="46" t="s">
        <v>38</v>
      </c>
      <c r="D200" s="46">
        <v>12</v>
      </c>
      <c r="E200" s="46" t="s">
        <v>164</v>
      </c>
      <c r="F200" s="46" t="s">
        <v>26</v>
      </c>
      <c r="G200" s="46" t="s">
        <v>27</v>
      </c>
      <c r="H200" s="46" t="s">
        <v>28</v>
      </c>
      <c r="I200" s="46"/>
      <c r="J200" s="47">
        <v>0</v>
      </c>
      <c r="K200" s="47">
        <v>0</v>
      </c>
      <c r="L200" s="11">
        <f>L201</f>
        <v>0</v>
      </c>
      <c r="P200" s="11">
        <f>P201</f>
        <v>0</v>
      </c>
      <c r="Q200" s="53"/>
      <c r="R200" s="54"/>
    </row>
    <row r="201" spans="1:18" s="10" customFormat="1" ht="24" hidden="1" x14ac:dyDescent="0.2">
      <c r="A201" s="41" t="s">
        <v>165</v>
      </c>
      <c r="B201" s="46" t="s">
        <v>19</v>
      </c>
      <c r="C201" s="46" t="s">
        <v>38</v>
      </c>
      <c r="D201" s="46">
        <v>12</v>
      </c>
      <c r="E201" s="46" t="s">
        <v>164</v>
      </c>
      <c r="F201" s="46" t="s">
        <v>96</v>
      </c>
      <c r="G201" s="46" t="s">
        <v>27</v>
      </c>
      <c r="H201" s="46" t="s">
        <v>28</v>
      </c>
      <c r="I201" s="46"/>
      <c r="J201" s="47">
        <v>0</v>
      </c>
      <c r="K201" s="47">
        <v>0</v>
      </c>
      <c r="L201" s="11">
        <f>L202</f>
        <v>0</v>
      </c>
      <c r="P201" s="11">
        <f>P202</f>
        <v>0</v>
      </c>
      <c r="Q201" s="53"/>
      <c r="R201" s="54"/>
    </row>
    <row r="202" spans="1:18" s="10" customFormat="1" ht="24" hidden="1" x14ac:dyDescent="0.2">
      <c r="A202" s="41" t="s">
        <v>166</v>
      </c>
      <c r="B202" s="46" t="s">
        <v>19</v>
      </c>
      <c r="C202" s="46" t="s">
        <v>38</v>
      </c>
      <c r="D202" s="46">
        <v>12</v>
      </c>
      <c r="E202" s="46" t="s">
        <v>164</v>
      </c>
      <c r="F202" s="46" t="s">
        <v>96</v>
      </c>
      <c r="G202" s="46" t="s">
        <v>27</v>
      </c>
      <c r="H202" s="46" t="s">
        <v>167</v>
      </c>
      <c r="I202" s="46"/>
      <c r="J202" s="47">
        <v>0</v>
      </c>
      <c r="K202" s="47">
        <v>0</v>
      </c>
      <c r="L202" s="55">
        <f>K202/1000</f>
        <v>0</v>
      </c>
      <c r="M202" s="12">
        <v>1</v>
      </c>
      <c r="P202" s="56">
        <f>K202/1000</f>
        <v>0</v>
      </c>
      <c r="Q202" s="53"/>
      <c r="R202" s="54"/>
    </row>
    <row r="203" spans="1:18" s="10" customFormat="1" ht="24" hidden="1" x14ac:dyDescent="0.2">
      <c r="A203" s="41" t="s">
        <v>44</v>
      </c>
      <c r="B203" s="46" t="s">
        <v>19</v>
      </c>
      <c r="C203" s="46" t="s">
        <v>38</v>
      </c>
      <c r="D203" s="46">
        <v>12</v>
      </c>
      <c r="E203" s="46" t="s">
        <v>164</v>
      </c>
      <c r="F203" s="46" t="s">
        <v>96</v>
      </c>
      <c r="G203" s="46" t="s">
        <v>27</v>
      </c>
      <c r="H203" s="46" t="s">
        <v>167</v>
      </c>
      <c r="I203" s="46" t="s">
        <v>45</v>
      </c>
      <c r="J203" s="47">
        <v>0</v>
      </c>
      <c r="K203" s="47">
        <v>0</v>
      </c>
      <c r="L203" s="51">
        <f>L204</f>
        <v>0</v>
      </c>
      <c r="P203" s="52">
        <f>P204</f>
        <v>0</v>
      </c>
      <c r="Q203" s="53"/>
      <c r="R203" s="54"/>
    </row>
    <row r="204" spans="1:18" s="10" customFormat="1" x14ac:dyDescent="0.2">
      <c r="A204" s="41" t="s">
        <v>168</v>
      </c>
      <c r="B204" s="46" t="s">
        <v>19</v>
      </c>
      <c r="C204" s="46" t="s">
        <v>51</v>
      </c>
      <c r="D204" s="46"/>
      <c r="E204" s="46"/>
      <c r="F204" s="46"/>
      <c r="G204" s="46"/>
      <c r="H204" s="46"/>
      <c r="I204" s="46"/>
      <c r="J204" s="47">
        <v>25227630</v>
      </c>
      <c r="K204" s="47">
        <v>25227630</v>
      </c>
      <c r="L204" s="51">
        <f>L205</f>
        <v>0</v>
      </c>
      <c r="P204" s="52">
        <f>P205</f>
        <v>0</v>
      </c>
      <c r="Q204" s="53"/>
      <c r="R204" s="54"/>
    </row>
    <row r="205" spans="1:18" s="10" customFormat="1" hidden="1" x14ac:dyDescent="0.2">
      <c r="A205" s="41" t="s">
        <v>169</v>
      </c>
      <c r="B205" s="46" t="s">
        <v>19</v>
      </c>
      <c r="C205" s="46" t="s">
        <v>51</v>
      </c>
      <c r="D205" s="46" t="s">
        <v>47</v>
      </c>
      <c r="E205" s="46"/>
      <c r="F205" s="46"/>
      <c r="G205" s="46"/>
      <c r="H205" s="46"/>
      <c r="I205" s="46"/>
      <c r="J205" s="47">
        <v>0</v>
      </c>
      <c r="K205" s="47">
        <v>0</v>
      </c>
      <c r="L205" s="11">
        <f>L206</f>
        <v>0</v>
      </c>
      <c r="P205" s="11">
        <f>P206</f>
        <v>0</v>
      </c>
      <c r="Q205" s="53"/>
      <c r="R205" s="54"/>
    </row>
    <row r="206" spans="1:18" s="10" customFormat="1" ht="36" hidden="1" x14ac:dyDescent="0.2">
      <c r="A206" s="41" t="s">
        <v>170</v>
      </c>
      <c r="B206" s="46" t="s">
        <v>19</v>
      </c>
      <c r="C206" s="46" t="s">
        <v>51</v>
      </c>
      <c r="D206" s="46" t="s">
        <v>47</v>
      </c>
      <c r="E206" s="46" t="s">
        <v>99</v>
      </c>
      <c r="F206" s="46" t="s">
        <v>26</v>
      </c>
      <c r="G206" s="46" t="s">
        <v>27</v>
      </c>
      <c r="H206" s="46" t="s">
        <v>28</v>
      </c>
      <c r="I206" s="46"/>
      <c r="J206" s="47">
        <v>0</v>
      </c>
      <c r="K206" s="47">
        <v>0</v>
      </c>
      <c r="L206" s="55">
        <f>K206/1000</f>
        <v>0</v>
      </c>
      <c r="M206" s="12">
        <v>1</v>
      </c>
      <c r="O206" s="10">
        <v>1</v>
      </c>
      <c r="P206" s="56">
        <f>K206/1000</f>
        <v>0</v>
      </c>
      <c r="Q206" s="53"/>
      <c r="R206" s="54"/>
    </row>
    <row r="207" spans="1:18" s="10" customFormat="1" ht="24" hidden="1" x14ac:dyDescent="0.2">
      <c r="A207" s="41" t="s">
        <v>171</v>
      </c>
      <c r="B207" s="46" t="s">
        <v>19</v>
      </c>
      <c r="C207" s="46" t="s">
        <v>51</v>
      </c>
      <c r="D207" s="46" t="s">
        <v>47</v>
      </c>
      <c r="E207" s="46" t="s">
        <v>99</v>
      </c>
      <c r="F207" s="46" t="s">
        <v>26</v>
      </c>
      <c r="G207" s="46" t="s">
        <v>47</v>
      </c>
      <c r="H207" s="46" t="s">
        <v>28</v>
      </c>
      <c r="I207" s="46"/>
      <c r="J207" s="47">
        <v>0</v>
      </c>
      <c r="K207" s="47">
        <v>0</v>
      </c>
      <c r="L207" s="51">
        <f>L208</f>
        <v>0</v>
      </c>
      <c r="P207" s="52">
        <f>P208</f>
        <v>0</v>
      </c>
      <c r="Q207" s="53"/>
      <c r="R207" s="54"/>
    </row>
    <row r="208" spans="1:18" s="10" customFormat="1" ht="36" hidden="1" x14ac:dyDescent="0.2">
      <c r="A208" s="63" t="s">
        <v>532</v>
      </c>
      <c r="B208" s="46" t="s">
        <v>19</v>
      </c>
      <c r="C208" s="46" t="s">
        <v>51</v>
      </c>
      <c r="D208" s="46" t="s">
        <v>47</v>
      </c>
      <c r="E208" s="46" t="s">
        <v>99</v>
      </c>
      <c r="F208" s="46" t="s">
        <v>26</v>
      </c>
      <c r="G208" s="46" t="s">
        <v>47</v>
      </c>
      <c r="H208" s="42" t="s">
        <v>533</v>
      </c>
      <c r="I208" s="46"/>
      <c r="J208" s="47">
        <v>0</v>
      </c>
      <c r="K208" s="47">
        <v>0</v>
      </c>
      <c r="L208" s="51">
        <f>L209</f>
        <v>0</v>
      </c>
      <c r="P208" s="52">
        <f>P209</f>
        <v>0</v>
      </c>
      <c r="Q208" s="53"/>
      <c r="R208" s="54"/>
    </row>
    <row r="209" spans="1:18" s="10" customFormat="1" ht="24" hidden="1" x14ac:dyDescent="0.2">
      <c r="A209" s="41" t="s">
        <v>44</v>
      </c>
      <c r="B209" s="46" t="s">
        <v>19</v>
      </c>
      <c r="C209" s="46" t="s">
        <v>51</v>
      </c>
      <c r="D209" s="46" t="s">
        <v>47</v>
      </c>
      <c r="E209" s="46" t="s">
        <v>99</v>
      </c>
      <c r="F209" s="46" t="s">
        <v>26</v>
      </c>
      <c r="G209" s="46" t="s">
        <v>47</v>
      </c>
      <c r="H209" s="42" t="s">
        <v>533</v>
      </c>
      <c r="I209" s="46" t="s">
        <v>45</v>
      </c>
      <c r="J209" s="47">
        <v>0</v>
      </c>
      <c r="K209" s="47">
        <v>0</v>
      </c>
      <c r="L209" s="11">
        <f>L210</f>
        <v>0</v>
      </c>
      <c r="P209" s="11">
        <f>P210</f>
        <v>0</v>
      </c>
      <c r="Q209" s="53"/>
      <c r="R209" s="54"/>
    </row>
    <row r="210" spans="1:18" hidden="1" x14ac:dyDescent="0.2">
      <c r="A210" s="41" t="s">
        <v>172</v>
      </c>
      <c r="B210" s="46" t="s">
        <v>19</v>
      </c>
      <c r="C210" s="46" t="s">
        <v>51</v>
      </c>
      <c r="D210" s="46" t="s">
        <v>47</v>
      </c>
      <c r="E210" s="46" t="s">
        <v>99</v>
      </c>
      <c r="F210" s="46" t="s">
        <v>26</v>
      </c>
      <c r="G210" s="46" t="s">
        <v>47</v>
      </c>
      <c r="H210" s="42" t="s">
        <v>173</v>
      </c>
      <c r="I210" s="46"/>
      <c r="J210" s="47">
        <v>0</v>
      </c>
      <c r="K210" s="47">
        <v>0</v>
      </c>
      <c r="L210" s="55">
        <f>K210/1000</f>
        <v>0</v>
      </c>
      <c r="M210" s="12">
        <v>1</v>
      </c>
      <c r="P210" s="56">
        <f>K210/1000</f>
        <v>0</v>
      </c>
      <c r="Q210" s="53"/>
      <c r="R210" s="54"/>
    </row>
    <row r="211" spans="1:18" s="10" customFormat="1" ht="24" hidden="1" x14ac:dyDescent="0.2">
      <c r="A211" s="41" t="s">
        <v>44</v>
      </c>
      <c r="B211" s="46" t="s">
        <v>19</v>
      </c>
      <c r="C211" s="46" t="s">
        <v>51</v>
      </c>
      <c r="D211" s="46" t="s">
        <v>47</v>
      </c>
      <c r="E211" s="46" t="s">
        <v>99</v>
      </c>
      <c r="F211" s="46" t="s">
        <v>26</v>
      </c>
      <c r="G211" s="46" t="s">
        <v>47</v>
      </c>
      <c r="H211" s="42" t="s">
        <v>173</v>
      </c>
      <c r="I211" s="46" t="s">
        <v>45</v>
      </c>
      <c r="J211" s="47">
        <v>0</v>
      </c>
      <c r="K211" s="47">
        <v>0</v>
      </c>
      <c r="L211" s="11">
        <f>L212</f>
        <v>9.5</v>
      </c>
      <c r="P211" s="11">
        <f>P212</f>
        <v>9.5</v>
      </c>
      <c r="Q211" s="53"/>
      <c r="R211" s="54"/>
    </row>
    <row r="212" spans="1:18" s="10" customFormat="1" ht="24" x14ac:dyDescent="0.2">
      <c r="A212" s="41" t="s">
        <v>174</v>
      </c>
      <c r="B212" s="46" t="s">
        <v>19</v>
      </c>
      <c r="C212" s="46" t="s">
        <v>51</v>
      </c>
      <c r="D212" s="46" t="s">
        <v>51</v>
      </c>
      <c r="E212" s="46"/>
      <c r="F212" s="46"/>
      <c r="G212" s="46"/>
      <c r="H212" s="46"/>
      <c r="I212" s="46"/>
      <c r="J212" s="47">
        <v>25227630</v>
      </c>
      <c r="K212" s="47">
        <v>25227630</v>
      </c>
      <c r="L212" s="11">
        <f>L213</f>
        <v>9.5</v>
      </c>
      <c r="P212" s="11">
        <f>P213</f>
        <v>9.5</v>
      </c>
      <c r="Q212" s="53"/>
      <c r="R212" s="54"/>
    </row>
    <row r="213" spans="1:18" s="10" customFormat="1" ht="48" x14ac:dyDescent="0.2">
      <c r="A213" s="41" t="s">
        <v>39</v>
      </c>
      <c r="B213" s="46" t="s">
        <v>19</v>
      </c>
      <c r="C213" s="46" t="s">
        <v>51</v>
      </c>
      <c r="D213" s="46" t="s">
        <v>51</v>
      </c>
      <c r="E213" s="46" t="s">
        <v>40</v>
      </c>
      <c r="F213" s="46" t="s">
        <v>26</v>
      </c>
      <c r="G213" s="46" t="s">
        <v>27</v>
      </c>
      <c r="H213" s="46" t="s">
        <v>28</v>
      </c>
      <c r="I213" s="46"/>
      <c r="J213" s="47">
        <v>9500</v>
      </c>
      <c r="K213" s="47">
        <v>9500</v>
      </c>
      <c r="L213" s="11">
        <f>L214</f>
        <v>9.5</v>
      </c>
      <c r="P213" s="11">
        <f>P214</f>
        <v>9.5</v>
      </c>
      <c r="Q213" s="53"/>
      <c r="R213" s="54"/>
    </row>
    <row r="214" spans="1:18" ht="60" x14ac:dyDescent="0.2">
      <c r="A214" s="41" t="s">
        <v>41</v>
      </c>
      <c r="B214" s="46" t="s">
        <v>19</v>
      </c>
      <c r="C214" s="46" t="s">
        <v>51</v>
      </c>
      <c r="D214" s="46" t="s">
        <v>51</v>
      </c>
      <c r="E214" s="46" t="s">
        <v>40</v>
      </c>
      <c r="F214" s="46" t="s">
        <v>26</v>
      </c>
      <c r="G214" s="46" t="s">
        <v>23</v>
      </c>
      <c r="H214" s="46" t="s">
        <v>28</v>
      </c>
      <c r="I214" s="46"/>
      <c r="J214" s="47">
        <v>9500</v>
      </c>
      <c r="K214" s="47">
        <v>9500</v>
      </c>
      <c r="L214" s="55">
        <f>K214/1000</f>
        <v>9.5</v>
      </c>
      <c r="M214" s="12">
        <v>1</v>
      </c>
      <c r="P214" s="56">
        <f>K214/1000</f>
        <v>9.5</v>
      </c>
      <c r="Q214" s="53"/>
      <c r="R214" s="54"/>
    </row>
    <row r="215" spans="1:18" s="10" customFormat="1" ht="24" x14ac:dyDescent="0.2">
      <c r="A215" s="41" t="s">
        <v>42</v>
      </c>
      <c r="B215" s="46" t="s">
        <v>19</v>
      </c>
      <c r="C215" s="46" t="s">
        <v>51</v>
      </c>
      <c r="D215" s="46" t="s">
        <v>51</v>
      </c>
      <c r="E215" s="46" t="s">
        <v>40</v>
      </c>
      <c r="F215" s="46" t="s">
        <v>26</v>
      </c>
      <c r="G215" s="46" t="s">
        <v>23</v>
      </c>
      <c r="H215" s="46" t="s">
        <v>43</v>
      </c>
      <c r="I215" s="46"/>
      <c r="J215" s="47">
        <v>9500</v>
      </c>
      <c r="K215" s="47">
        <v>9500</v>
      </c>
      <c r="L215" s="51">
        <f>L216</f>
        <v>0</v>
      </c>
      <c r="P215" s="52">
        <f>P216</f>
        <v>0</v>
      </c>
      <c r="Q215" s="53"/>
      <c r="R215" s="54"/>
    </row>
    <row r="216" spans="1:18" s="10" customFormat="1" ht="24" x14ac:dyDescent="0.2">
      <c r="A216" s="41" t="s">
        <v>44</v>
      </c>
      <c r="B216" s="46" t="s">
        <v>19</v>
      </c>
      <c r="C216" s="46" t="s">
        <v>51</v>
      </c>
      <c r="D216" s="46" t="s">
        <v>51</v>
      </c>
      <c r="E216" s="46" t="s">
        <v>40</v>
      </c>
      <c r="F216" s="46" t="s">
        <v>26</v>
      </c>
      <c r="G216" s="46" t="s">
        <v>23</v>
      </c>
      <c r="H216" s="46" t="s">
        <v>43</v>
      </c>
      <c r="I216" s="46" t="s">
        <v>45</v>
      </c>
      <c r="J216" s="47">
        <v>9500</v>
      </c>
      <c r="K216" s="47">
        <v>9500</v>
      </c>
      <c r="L216" s="51">
        <f>L217</f>
        <v>0</v>
      </c>
      <c r="P216" s="52">
        <f>P217</f>
        <v>0</v>
      </c>
      <c r="Q216" s="53"/>
      <c r="R216" s="54"/>
    </row>
    <row r="217" spans="1:18" s="10" customFormat="1" ht="60" hidden="1" x14ac:dyDescent="0.2">
      <c r="A217" s="41" t="s">
        <v>520</v>
      </c>
      <c r="B217" s="46" t="s">
        <v>19</v>
      </c>
      <c r="C217" s="46" t="s">
        <v>51</v>
      </c>
      <c r="D217" s="46" t="s">
        <v>51</v>
      </c>
      <c r="E217" s="46" t="s">
        <v>40</v>
      </c>
      <c r="F217" s="46" t="s">
        <v>26</v>
      </c>
      <c r="G217" s="46" t="s">
        <v>38</v>
      </c>
      <c r="H217" s="46" t="s">
        <v>28</v>
      </c>
      <c r="I217" s="46"/>
      <c r="J217" s="47">
        <v>0</v>
      </c>
      <c r="K217" s="47">
        <v>0</v>
      </c>
      <c r="L217" s="11">
        <f>L218</f>
        <v>0</v>
      </c>
      <c r="P217" s="11">
        <f>P218</f>
        <v>0</v>
      </c>
      <c r="Q217" s="53"/>
      <c r="R217" s="54"/>
    </row>
    <row r="218" spans="1:18" s="10" customFormat="1" ht="24" hidden="1" x14ac:dyDescent="0.2">
      <c r="A218" s="41" t="s">
        <v>521</v>
      </c>
      <c r="B218" s="46" t="s">
        <v>19</v>
      </c>
      <c r="C218" s="46" t="s">
        <v>51</v>
      </c>
      <c r="D218" s="46" t="s">
        <v>51</v>
      </c>
      <c r="E218" s="46" t="s">
        <v>40</v>
      </c>
      <c r="F218" s="46" t="s">
        <v>26</v>
      </c>
      <c r="G218" s="46" t="s">
        <v>38</v>
      </c>
      <c r="H218" s="46" t="s">
        <v>175</v>
      </c>
      <c r="I218" s="46"/>
      <c r="J218" s="47">
        <v>0</v>
      </c>
      <c r="K218" s="47">
        <v>0</v>
      </c>
      <c r="L218" s="55">
        <f>K218/1000</f>
        <v>0</v>
      </c>
      <c r="M218" s="12">
        <v>1</v>
      </c>
      <c r="P218" s="56">
        <f>K218/1000</f>
        <v>0</v>
      </c>
      <c r="Q218" s="53"/>
      <c r="R218" s="54"/>
    </row>
    <row r="219" spans="1:18" s="10" customFormat="1" ht="24" hidden="1" x14ac:dyDescent="0.2">
      <c r="A219" s="41" t="s">
        <v>44</v>
      </c>
      <c r="B219" s="46" t="s">
        <v>19</v>
      </c>
      <c r="C219" s="46" t="s">
        <v>51</v>
      </c>
      <c r="D219" s="46" t="s">
        <v>51</v>
      </c>
      <c r="E219" s="46" t="s">
        <v>40</v>
      </c>
      <c r="F219" s="46" t="s">
        <v>26</v>
      </c>
      <c r="G219" s="46" t="s">
        <v>38</v>
      </c>
      <c r="H219" s="46" t="s">
        <v>175</v>
      </c>
      <c r="I219" s="46" t="s">
        <v>45</v>
      </c>
      <c r="J219" s="47">
        <v>0</v>
      </c>
      <c r="K219" s="47">
        <v>0</v>
      </c>
      <c r="L219" s="51">
        <f>L220</f>
        <v>2026.92</v>
      </c>
      <c r="P219" s="52">
        <f>P220</f>
        <v>2026.92</v>
      </c>
      <c r="Q219" s="53"/>
      <c r="R219" s="54"/>
    </row>
    <row r="220" spans="1:18" s="10" customFormat="1" ht="36" x14ac:dyDescent="0.2">
      <c r="A220" s="41" t="s">
        <v>170</v>
      </c>
      <c r="B220" s="46" t="s">
        <v>19</v>
      </c>
      <c r="C220" s="46" t="s">
        <v>51</v>
      </c>
      <c r="D220" s="46" t="s">
        <v>51</v>
      </c>
      <c r="E220" s="46" t="s">
        <v>99</v>
      </c>
      <c r="F220" s="46" t="s">
        <v>26</v>
      </c>
      <c r="G220" s="46" t="s">
        <v>27</v>
      </c>
      <c r="H220" s="46" t="s">
        <v>28</v>
      </c>
      <c r="I220" s="46"/>
      <c r="J220" s="47">
        <v>25218130</v>
      </c>
      <c r="K220" s="47">
        <v>25218130</v>
      </c>
      <c r="L220" s="51">
        <f>L221+L232</f>
        <v>2026.92</v>
      </c>
      <c r="P220" s="52">
        <f>P221+P232</f>
        <v>2026.92</v>
      </c>
      <c r="Q220" s="53"/>
      <c r="R220" s="54"/>
    </row>
    <row r="221" spans="1:18" s="10" customFormat="1" ht="48" x14ac:dyDescent="0.2">
      <c r="A221" s="41" t="s">
        <v>534</v>
      </c>
      <c r="B221" s="46" t="s">
        <v>19</v>
      </c>
      <c r="C221" s="46" t="s">
        <v>51</v>
      </c>
      <c r="D221" s="46" t="s">
        <v>51</v>
      </c>
      <c r="E221" s="46" t="s">
        <v>99</v>
      </c>
      <c r="F221" s="46" t="s">
        <v>26</v>
      </c>
      <c r="G221" s="46" t="s">
        <v>51</v>
      </c>
      <c r="H221" s="46" t="s">
        <v>28</v>
      </c>
      <c r="I221" s="46"/>
      <c r="J221" s="47">
        <v>25218130</v>
      </c>
      <c r="K221" s="47">
        <v>25218130</v>
      </c>
      <c r="L221" s="51">
        <f>L222+L227</f>
        <v>0</v>
      </c>
      <c r="P221" s="52">
        <f>P222+P227</f>
        <v>0</v>
      </c>
      <c r="Q221" s="53"/>
      <c r="R221" s="54"/>
    </row>
    <row r="222" spans="1:18" s="10" customFormat="1" ht="24" x14ac:dyDescent="0.2">
      <c r="A222" s="41" t="s">
        <v>111</v>
      </c>
      <c r="B222" s="46" t="s">
        <v>19</v>
      </c>
      <c r="C222" s="46" t="s">
        <v>51</v>
      </c>
      <c r="D222" s="46" t="s">
        <v>51</v>
      </c>
      <c r="E222" s="46" t="s">
        <v>99</v>
      </c>
      <c r="F222" s="46" t="s">
        <v>26</v>
      </c>
      <c r="G222" s="46" t="s">
        <v>51</v>
      </c>
      <c r="H222" s="46" t="s">
        <v>112</v>
      </c>
      <c r="I222" s="46"/>
      <c r="J222" s="47">
        <v>25218130</v>
      </c>
      <c r="K222" s="47">
        <v>25218130</v>
      </c>
      <c r="L222" s="51">
        <f>L223</f>
        <v>0</v>
      </c>
      <c r="P222" s="52">
        <f>P223</f>
        <v>0</v>
      </c>
      <c r="Q222" s="53"/>
      <c r="R222" s="54"/>
    </row>
    <row r="223" spans="1:18" s="10" customFormat="1" ht="60" x14ac:dyDescent="0.2">
      <c r="A223" s="41" t="s">
        <v>508</v>
      </c>
      <c r="B223" s="46" t="s">
        <v>19</v>
      </c>
      <c r="C223" s="46" t="s">
        <v>51</v>
      </c>
      <c r="D223" s="46" t="s">
        <v>51</v>
      </c>
      <c r="E223" s="46" t="s">
        <v>99</v>
      </c>
      <c r="F223" s="46" t="s">
        <v>26</v>
      </c>
      <c r="G223" s="46" t="s">
        <v>51</v>
      </c>
      <c r="H223" s="46" t="s">
        <v>112</v>
      </c>
      <c r="I223" s="46" t="s">
        <v>34</v>
      </c>
      <c r="J223" s="47">
        <v>15952500</v>
      </c>
      <c r="K223" s="47">
        <v>15952500</v>
      </c>
      <c r="L223" s="51">
        <f>L224</f>
        <v>0</v>
      </c>
      <c r="P223" s="52">
        <f>P224</f>
        <v>0</v>
      </c>
      <c r="Q223" s="53"/>
      <c r="R223" s="54"/>
    </row>
    <row r="224" spans="1:18" s="10" customFormat="1" ht="24" x14ac:dyDescent="0.2">
      <c r="A224" s="41" t="s">
        <v>44</v>
      </c>
      <c r="B224" s="46" t="s">
        <v>19</v>
      </c>
      <c r="C224" s="46" t="s">
        <v>51</v>
      </c>
      <c r="D224" s="46" t="s">
        <v>51</v>
      </c>
      <c r="E224" s="46" t="s">
        <v>99</v>
      </c>
      <c r="F224" s="46" t="s">
        <v>26</v>
      </c>
      <c r="G224" s="46" t="s">
        <v>51</v>
      </c>
      <c r="H224" s="46" t="s">
        <v>112</v>
      </c>
      <c r="I224" s="46" t="s">
        <v>45</v>
      </c>
      <c r="J224" s="47">
        <v>9197710</v>
      </c>
      <c r="K224" s="47">
        <v>9197710</v>
      </c>
      <c r="L224" s="51">
        <f>L225</f>
        <v>0</v>
      </c>
      <c r="P224" s="52">
        <f>P225</f>
        <v>0</v>
      </c>
      <c r="Q224" s="53"/>
      <c r="R224" s="54"/>
    </row>
    <row r="225" spans="1:18" s="10" customFormat="1" x14ac:dyDescent="0.2">
      <c r="A225" s="41" t="s">
        <v>79</v>
      </c>
      <c r="B225" s="46" t="s">
        <v>19</v>
      </c>
      <c r="C225" s="46" t="s">
        <v>51</v>
      </c>
      <c r="D225" s="46" t="s">
        <v>51</v>
      </c>
      <c r="E225" s="46" t="s">
        <v>99</v>
      </c>
      <c r="F225" s="46" t="s">
        <v>26</v>
      </c>
      <c r="G225" s="46" t="s">
        <v>51</v>
      </c>
      <c r="H225" s="46" t="s">
        <v>112</v>
      </c>
      <c r="I225" s="46" t="s">
        <v>80</v>
      </c>
      <c r="J225" s="47">
        <v>67920</v>
      </c>
      <c r="K225" s="47">
        <v>67920</v>
      </c>
      <c r="L225" s="11">
        <f>L226</f>
        <v>0</v>
      </c>
      <c r="P225" s="11">
        <f>P226</f>
        <v>0</v>
      </c>
      <c r="Q225" s="53"/>
      <c r="R225" s="54"/>
    </row>
    <row r="226" spans="1:18" s="10" customFormat="1" hidden="1" x14ac:dyDescent="0.2">
      <c r="A226" s="41" t="s">
        <v>176</v>
      </c>
      <c r="B226" s="46" t="s">
        <v>19</v>
      </c>
      <c r="C226" s="42" t="s">
        <v>40</v>
      </c>
      <c r="D226" s="42"/>
      <c r="E226" s="42"/>
      <c r="F226" s="42"/>
      <c r="G226" s="42"/>
      <c r="H226" s="42"/>
      <c r="I226" s="42"/>
      <c r="J226" s="43">
        <v>0</v>
      </c>
      <c r="K226" s="43">
        <v>0</v>
      </c>
      <c r="L226" s="55">
        <f>K226/1000</f>
        <v>0</v>
      </c>
      <c r="M226" s="12">
        <v>1</v>
      </c>
      <c r="P226" s="56">
        <f>K226/1000</f>
        <v>0</v>
      </c>
      <c r="Q226" s="53"/>
      <c r="R226" s="54"/>
    </row>
    <row r="227" spans="1:18" s="10" customFormat="1" hidden="1" x14ac:dyDescent="0.2">
      <c r="A227" s="41" t="s">
        <v>177</v>
      </c>
      <c r="B227" s="46" t="s">
        <v>19</v>
      </c>
      <c r="C227" s="42" t="s">
        <v>40</v>
      </c>
      <c r="D227" s="42" t="s">
        <v>21</v>
      </c>
      <c r="E227" s="42"/>
      <c r="F227" s="42"/>
      <c r="G227" s="42"/>
      <c r="H227" s="42"/>
      <c r="I227" s="42"/>
      <c r="J227" s="43">
        <v>0</v>
      </c>
      <c r="K227" s="43">
        <v>0</v>
      </c>
      <c r="L227" s="51">
        <f>L228</f>
        <v>0</v>
      </c>
      <c r="P227" s="52">
        <f>P228</f>
        <v>0</v>
      </c>
      <c r="Q227" s="53"/>
      <c r="R227" s="54"/>
    </row>
    <row r="228" spans="1:18" s="10" customFormat="1" ht="36" hidden="1" x14ac:dyDescent="0.2">
      <c r="A228" s="41" t="s">
        <v>178</v>
      </c>
      <c r="B228" s="46" t="s">
        <v>19</v>
      </c>
      <c r="C228" s="42" t="s">
        <v>40</v>
      </c>
      <c r="D228" s="42" t="s">
        <v>21</v>
      </c>
      <c r="E228" s="42" t="s">
        <v>179</v>
      </c>
      <c r="F228" s="42" t="s">
        <v>26</v>
      </c>
      <c r="G228" s="42" t="s">
        <v>27</v>
      </c>
      <c r="H228" s="42" t="s">
        <v>28</v>
      </c>
      <c r="I228" s="42"/>
      <c r="J228" s="43">
        <v>0</v>
      </c>
      <c r="K228" s="43">
        <v>0</v>
      </c>
      <c r="L228" s="51">
        <f>L229</f>
        <v>0</v>
      </c>
      <c r="P228" s="52">
        <f>P229</f>
        <v>0</v>
      </c>
      <c r="Q228" s="53"/>
      <c r="R228" s="54"/>
    </row>
    <row r="229" spans="1:18" s="10" customFormat="1" ht="36" hidden="1" x14ac:dyDescent="0.2">
      <c r="A229" s="41" t="s">
        <v>180</v>
      </c>
      <c r="B229" s="46" t="s">
        <v>19</v>
      </c>
      <c r="C229" s="42" t="s">
        <v>40</v>
      </c>
      <c r="D229" s="42" t="s">
        <v>21</v>
      </c>
      <c r="E229" s="42" t="s">
        <v>179</v>
      </c>
      <c r="F229" s="42" t="s">
        <v>26</v>
      </c>
      <c r="G229" s="42" t="s">
        <v>21</v>
      </c>
      <c r="H229" s="42" t="s">
        <v>28</v>
      </c>
      <c r="I229" s="42"/>
      <c r="J229" s="43">
        <v>0</v>
      </c>
      <c r="K229" s="43">
        <v>0</v>
      </c>
      <c r="L229" s="51">
        <f>L230</f>
        <v>0</v>
      </c>
      <c r="P229" s="52">
        <f>P230</f>
        <v>0</v>
      </c>
      <c r="Q229" s="53"/>
      <c r="R229" s="54"/>
    </row>
    <row r="230" spans="1:18" s="10" customFormat="1" ht="36" hidden="1" x14ac:dyDescent="0.2">
      <c r="A230" s="41" t="s">
        <v>181</v>
      </c>
      <c r="B230" s="46" t="s">
        <v>19</v>
      </c>
      <c r="C230" s="42" t="s">
        <v>40</v>
      </c>
      <c r="D230" s="42" t="s">
        <v>21</v>
      </c>
      <c r="E230" s="42" t="s">
        <v>179</v>
      </c>
      <c r="F230" s="42" t="s">
        <v>26</v>
      </c>
      <c r="G230" s="42" t="s">
        <v>21</v>
      </c>
      <c r="H230" s="42" t="s">
        <v>535</v>
      </c>
      <c r="I230" s="42"/>
      <c r="J230" s="43">
        <v>0</v>
      </c>
      <c r="K230" s="43">
        <v>0</v>
      </c>
      <c r="L230" s="11">
        <f>L231</f>
        <v>0</v>
      </c>
      <c r="P230" s="11">
        <f>P231</f>
        <v>0</v>
      </c>
      <c r="Q230" s="53"/>
      <c r="R230" s="54"/>
    </row>
    <row r="231" spans="1:18" s="10" customFormat="1" ht="24" hidden="1" x14ac:dyDescent="0.2">
      <c r="A231" s="63" t="s">
        <v>153</v>
      </c>
      <c r="B231" s="46" t="s">
        <v>19</v>
      </c>
      <c r="C231" s="42" t="s">
        <v>40</v>
      </c>
      <c r="D231" s="42" t="s">
        <v>21</v>
      </c>
      <c r="E231" s="42" t="s">
        <v>179</v>
      </c>
      <c r="F231" s="42" t="s">
        <v>26</v>
      </c>
      <c r="G231" s="42" t="s">
        <v>21</v>
      </c>
      <c r="H231" s="42" t="s">
        <v>535</v>
      </c>
      <c r="I231" s="42" t="s">
        <v>154</v>
      </c>
      <c r="J231" s="43">
        <v>0</v>
      </c>
      <c r="K231" s="43">
        <v>0</v>
      </c>
      <c r="L231" s="55">
        <f>K231/1000</f>
        <v>0</v>
      </c>
      <c r="M231" s="12">
        <v>1</v>
      </c>
      <c r="P231" s="56">
        <f>K231/1000</f>
        <v>0</v>
      </c>
      <c r="Q231" s="53"/>
      <c r="R231" s="54"/>
    </row>
    <row r="232" spans="1:18" s="10" customFormat="1" ht="36" hidden="1" x14ac:dyDescent="0.2">
      <c r="A232" s="41" t="s">
        <v>181</v>
      </c>
      <c r="B232" s="46" t="s">
        <v>19</v>
      </c>
      <c r="C232" s="42" t="s">
        <v>40</v>
      </c>
      <c r="D232" s="42" t="s">
        <v>21</v>
      </c>
      <c r="E232" s="42" t="s">
        <v>179</v>
      </c>
      <c r="F232" s="42" t="s">
        <v>26</v>
      </c>
      <c r="G232" s="42" t="s">
        <v>21</v>
      </c>
      <c r="H232" s="42" t="s">
        <v>182</v>
      </c>
      <c r="I232" s="42"/>
      <c r="J232" s="43">
        <v>0</v>
      </c>
      <c r="K232" s="43">
        <v>0</v>
      </c>
      <c r="L232" s="51">
        <f>L233</f>
        <v>2026.92</v>
      </c>
      <c r="P232" s="52">
        <f>P233</f>
        <v>2026.92</v>
      </c>
      <c r="Q232" s="53"/>
      <c r="R232" s="54"/>
    </row>
    <row r="233" spans="1:18" s="10" customFormat="1" ht="24" hidden="1" x14ac:dyDescent="0.2">
      <c r="A233" s="63" t="s">
        <v>153</v>
      </c>
      <c r="B233" s="46" t="s">
        <v>19</v>
      </c>
      <c r="C233" s="42" t="s">
        <v>40</v>
      </c>
      <c r="D233" s="42" t="s">
        <v>21</v>
      </c>
      <c r="E233" s="42" t="s">
        <v>179</v>
      </c>
      <c r="F233" s="42" t="s">
        <v>26</v>
      </c>
      <c r="G233" s="42" t="s">
        <v>21</v>
      </c>
      <c r="H233" s="42" t="s">
        <v>182</v>
      </c>
      <c r="I233" s="42" t="s">
        <v>154</v>
      </c>
      <c r="J233" s="43">
        <v>0</v>
      </c>
      <c r="K233" s="43">
        <v>0</v>
      </c>
      <c r="L233" s="51">
        <f>L234+L247</f>
        <v>2026.92</v>
      </c>
      <c r="P233" s="52">
        <f>P234+P247</f>
        <v>2026.92</v>
      </c>
      <c r="Q233" s="53"/>
      <c r="R233" s="54"/>
    </row>
    <row r="234" spans="1:18" s="10" customFormat="1" hidden="1" x14ac:dyDescent="0.2">
      <c r="A234" s="63" t="s">
        <v>284</v>
      </c>
      <c r="B234" s="46" t="s">
        <v>19</v>
      </c>
      <c r="C234" s="42" t="s">
        <v>40</v>
      </c>
      <c r="D234" s="42" t="s">
        <v>21</v>
      </c>
      <c r="E234" s="42" t="s">
        <v>285</v>
      </c>
      <c r="F234" s="42" t="s">
        <v>26</v>
      </c>
      <c r="G234" s="42" t="s">
        <v>27</v>
      </c>
      <c r="H234" s="42" t="s">
        <v>28</v>
      </c>
      <c r="I234" s="42"/>
      <c r="J234" s="47">
        <v>0</v>
      </c>
      <c r="K234" s="47">
        <v>0</v>
      </c>
      <c r="L234" s="51">
        <f>L235+L240+L243</f>
        <v>2026.92</v>
      </c>
      <c r="P234" s="52">
        <f>P235+P240+P243</f>
        <v>2026.92</v>
      </c>
      <c r="Q234" s="53"/>
      <c r="R234" s="54"/>
    </row>
    <row r="235" spans="1:18" s="10" customFormat="1" hidden="1" x14ac:dyDescent="0.2">
      <c r="A235" s="63" t="s">
        <v>286</v>
      </c>
      <c r="B235" s="46" t="s">
        <v>19</v>
      </c>
      <c r="C235" s="42" t="s">
        <v>40</v>
      </c>
      <c r="D235" s="42" t="s">
        <v>21</v>
      </c>
      <c r="E235" s="42" t="s">
        <v>285</v>
      </c>
      <c r="F235" s="42" t="s">
        <v>96</v>
      </c>
      <c r="G235" s="42" t="s">
        <v>27</v>
      </c>
      <c r="H235" s="42" t="s">
        <v>28</v>
      </c>
      <c r="I235" s="42"/>
      <c r="J235" s="47">
        <v>0</v>
      </c>
      <c r="K235" s="47">
        <v>0</v>
      </c>
      <c r="L235" s="51">
        <f>L236</f>
        <v>0</v>
      </c>
      <c r="P235" s="52">
        <f>P236</f>
        <v>0</v>
      </c>
      <c r="Q235" s="53"/>
      <c r="R235" s="54"/>
    </row>
    <row r="236" spans="1:18" s="10" customFormat="1" ht="36" hidden="1" x14ac:dyDescent="0.2">
      <c r="A236" s="41" t="s">
        <v>536</v>
      </c>
      <c r="B236" s="46" t="s">
        <v>19</v>
      </c>
      <c r="C236" s="42" t="s">
        <v>40</v>
      </c>
      <c r="D236" s="42" t="s">
        <v>21</v>
      </c>
      <c r="E236" s="42" t="s">
        <v>285</v>
      </c>
      <c r="F236" s="42" t="s">
        <v>96</v>
      </c>
      <c r="G236" s="42" t="s">
        <v>27</v>
      </c>
      <c r="H236" s="42" t="s">
        <v>537</v>
      </c>
      <c r="I236" s="42"/>
      <c r="J236" s="47">
        <v>0</v>
      </c>
      <c r="K236" s="47">
        <v>0</v>
      </c>
      <c r="L236" s="11">
        <f>L237+L238+L239</f>
        <v>0</v>
      </c>
      <c r="P236" s="11">
        <f>P237+P238+P239</f>
        <v>0</v>
      </c>
      <c r="Q236" s="53"/>
      <c r="R236" s="54"/>
    </row>
    <row r="237" spans="1:18" s="10" customFormat="1" ht="24" hidden="1" x14ac:dyDescent="0.2">
      <c r="A237" s="41" t="s">
        <v>44</v>
      </c>
      <c r="B237" s="46" t="s">
        <v>19</v>
      </c>
      <c r="C237" s="42" t="s">
        <v>40</v>
      </c>
      <c r="D237" s="42" t="s">
        <v>21</v>
      </c>
      <c r="E237" s="42" t="s">
        <v>285</v>
      </c>
      <c r="F237" s="42" t="s">
        <v>96</v>
      </c>
      <c r="G237" s="42" t="s">
        <v>27</v>
      </c>
      <c r="H237" s="42" t="s">
        <v>537</v>
      </c>
      <c r="I237" s="42" t="s">
        <v>45</v>
      </c>
      <c r="J237" s="47">
        <v>0</v>
      </c>
      <c r="K237" s="47">
        <v>0</v>
      </c>
      <c r="L237" s="55">
        <f>K237/1000</f>
        <v>0</v>
      </c>
      <c r="M237" s="12">
        <v>1</v>
      </c>
      <c r="P237" s="56">
        <f>K237/1000</f>
        <v>0</v>
      </c>
      <c r="Q237" s="53"/>
      <c r="R237" s="54"/>
    </row>
    <row r="238" spans="1:18" s="10" customFormat="1" hidden="1" x14ac:dyDescent="0.2">
      <c r="A238" s="41" t="s">
        <v>183</v>
      </c>
      <c r="B238" s="46" t="s">
        <v>19</v>
      </c>
      <c r="C238" s="42" t="s">
        <v>149</v>
      </c>
      <c r="D238" s="42"/>
      <c r="E238" s="42"/>
      <c r="F238" s="42"/>
      <c r="G238" s="42"/>
      <c r="H238" s="42"/>
      <c r="I238" s="42"/>
      <c r="J238" s="43">
        <v>0</v>
      </c>
      <c r="K238" s="43">
        <v>0</v>
      </c>
      <c r="L238" s="55">
        <f>K238/1000</f>
        <v>0</v>
      </c>
      <c r="M238" s="12">
        <v>1</v>
      </c>
      <c r="P238" s="56">
        <f>K238/1000</f>
        <v>0</v>
      </c>
      <c r="Q238" s="53"/>
      <c r="R238" s="54"/>
    </row>
    <row r="239" spans="1:18" s="10" customFormat="1" hidden="1" x14ac:dyDescent="0.2">
      <c r="A239" s="41" t="s">
        <v>184</v>
      </c>
      <c r="B239" s="46" t="s">
        <v>19</v>
      </c>
      <c r="C239" s="42" t="s">
        <v>149</v>
      </c>
      <c r="D239" s="42" t="s">
        <v>21</v>
      </c>
      <c r="E239" s="42"/>
      <c r="F239" s="42"/>
      <c r="G239" s="42"/>
      <c r="H239" s="42"/>
      <c r="I239" s="42"/>
      <c r="J239" s="43">
        <v>0</v>
      </c>
      <c r="K239" s="43">
        <v>0</v>
      </c>
      <c r="L239" s="55">
        <f>K239/1000</f>
        <v>0</v>
      </c>
      <c r="M239" s="12">
        <v>1</v>
      </c>
      <c r="P239" s="56">
        <f>K239/1000</f>
        <v>0</v>
      </c>
      <c r="Q239" s="53"/>
      <c r="R239" s="54"/>
    </row>
    <row r="240" spans="1:18" s="10" customFormat="1" ht="36" hidden="1" x14ac:dyDescent="0.2">
      <c r="A240" s="41" t="s">
        <v>185</v>
      </c>
      <c r="B240" s="46" t="s">
        <v>19</v>
      </c>
      <c r="C240" s="42" t="s">
        <v>149</v>
      </c>
      <c r="D240" s="42" t="s">
        <v>21</v>
      </c>
      <c r="E240" s="42" t="s">
        <v>47</v>
      </c>
      <c r="F240" s="42" t="s">
        <v>26</v>
      </c>
      <c r="G240" s="42" t="s">
        <v>27</v>
      </c>
      <c r="H240" s="42" t="s">
        <v>28</v>
      </c>
      <c r="I240" s="42"/>
      <c r="J240" s="43">
        <v>0</v>
      </c>
      <c r="K240" s="43">
        <v>0</v>
      </c>
      <c r="L240" s="51">
        <f>L241</f>
        <v>0</v>
      </c>
      <c r="P240" s="52">
        <f>P241</f>
        <v>0</v>
      </c>
      <c r="Q240" s="53"/>
      <c r="R240" s="54"/>
    </row>
    <row r="241" spans="1:18" s="10" customFormat="1" ht="24" hidden="1" x14ac:dyDescent="0.2">
      <c r="A241" s="41" t="s">
        <v>186</v>
      </c>
      <c r="B241" s="46" t="s">
        <v>19</v>
      </c>
      <c r="C241" s="42" t="s">
        <v>149</v>
      </c>
      <c r="D241" s="42" t="s">
        <v>21</v>
      </c>
      <c r="E241" s="42" t="s">
        <v>47</v>
      </c>
      <c r="F241" s="42" t="s">
        <v>26</v>
      </c>
      <c r="G241" s="42" t="s">
        <v>21</v>
      </c>
      <c r="H241" s="42" t="s">
        <v>28</v>
      </c>
      <c r="I241" s="42"/>
      <c r="J241" s="43">
        <v>0</v>
      </c>
      <c r="K241" s="43">
        <v>0</v>
      </c>
      <c r="L241" s="11">
        <f>L242</f>
        <v>0</v>
      </c>
      <c r="P241" s="11">
        <f>P242</f>
        <v>0</v>
      </c>
      <c r="Q241" s="53"/>
      <c r="R241" s="54"/>
    </row>
    <row r="242" spans="1:18" hidden="1" x14ac:dyDescent="0.2">
      <c r="A242" s="41" t="s">
        <v>172</v>
      </c>
      <c r="B242" s="46" t="s">
        <v>19</v>
      </c>
      <c r="C242" s="42" t="s">
        <v>149</v>
      </c>
      <c r="D242" s="42" t="s">
        <v>21</v>
      </c>
      <c r="E242" s="42" t="s">
        <v>47</v>
      </c>
      <c r="F242" s="42" t="s">
        <v>26</v>
      </c>
      <c r="G242" s="42" t="s">
        <v>21</v>
      </c>
      <c r="H242" s="42" t="s">
        <v>173</v>
      </c>
      <c r="I242" s="42"/>
      <c r="J242" s="43">
        <v>0</v>
      </c>
      <c r="K242" s="43">
        <v>0</v>
      </c>
      <c r="L242" s="55">
        <f>K242/1000</f>
        <v>0</v>
      </c>
      <c r="M242" s="12">
        <v>1</v>
      </c>
      <c r="P242" s="56">
        <f>K242/1000</f>
        <v>0</v>
      </c>
      <c r="Q242" s="53"/>
      <c r="R242" s="54"/>
    </row>
    <row r="243" spans="1:18" s="10" customFormat="1" ht="24" hidden="1" x14ac:dyDescent="0.2">
      <c r="A243" s="63" t="s">
        <v>153</v>
      </c>
      <c r="B243" s="46" t="s">
        <v>19</v>
      </c>
      <c r="C243" s="42" t="s">
        <v>149</v>
      </c>
      <c r="D243" s="42" t="s">
        <v>21</v>
      </c>
      <c r="E243" s="42" t="s">
        <v>47</v>
      </c>
      <c r="F243" s="42" t="s">
        <v>26</v>
      </c>
      <c r="G243" s="42" t="s">
        <v>21</v>
      </c>
      <c r="H243" s="42" t="s">
        <v>173</v>
      </c>
      <c r="I243" s="42" t="s">
        <v>154</v>
      </c>
      <c r="J243" s="43">
        <v>0</v>
      </c>
      <c r="K243" s="43">
        <v>0</v>
      </c>
      <c r="L243" s="51">
        <f>L244</f>
        <v>2026.92</v>
      </c>
      <c r="P243" s="52">
        <f>P244</f>
        <v>2026.92</v>
      </c>
      <c r="Q243" s="53"/>
      <c r="R243" s="54"/>
    </row>
    <row r="244" spans="1:18" s="10" customFormat="1" x14ac:dyDescent="0.2">
      <c r="A244" s="41" t="s">
        <v>187</v>
      </c>
      <c r="B244" s="46" t="s">
        <v>19</v>
      </c>
      <c r="C244" s="46" t="s">
        <v>15</v>
      </c>
      <c r="D244" s="46"/>
      <c r="E244" s="46"/>
      <c r="F244" s="46"/>
      <c r="G244" s="46"/>
      <c r="H244" s="46"/>
      <c r="I244" s="46"/>
      <c r="J244" s="47">
        <v>1013460</v>
      </c>
      <c r="K244" s="47">
        <v>1013460</v>
      </c>
      <c r="L244" s="11">
        <f>L245+L246</f>
        <v>2026.92</v>
      </c>
      <c r="P244" s="11">
        <f>P245+P246</f>
        <v>2026.92</v>
      </c>
      <c r="Q244" s="53"/>
      <c r="R244" s="54"/>
    </row>
    <row r="245" spans="1:18" s="10" customFormat="1" x14ac:dyDescent="0.2">
      <c r="A245" s="41" t="s">
        <v>188</v>
      </c>
      <c r="B245" s="46" t="s">
        <v>19</v>
      </c>
      <c r="C245" s="46" t="s">
        <v>15</v>
      </c>
      <c r="D245" s="46" t="s">
        <v>38</v>
      </c>
      <c r="E245" s="46"/>
      <c r="F245" s="46"/>
      <c r="G245" s="46"/>
      <c r="H245" s="46"/>
      <c r="I245" s="46"/>
      <c r="J245" s="47">
        <v>1013460</v>
      </c>
      <c r="K245" s="47">
        <v>1013460</v>
      </c>
      <c r="L245" s="55">
        <f>K245/1000</f>
        <v>1013.46</v>
      </c>
      <c r="M245" s="12">
        <v>1</v>
      </c>
      <c r="P245" s="56">
        <f>K245/1000</f>
        <v>1013.46</v>
      </c>
      <c r="Q245" s="53"/>
      <c r="R245" s="54"/>
    </row>
    <row r="246" spans="1:18" s="10" customFormat="1" ht="36" x14ac:dyDescent="0.2">
      <c r="A246" s="41" t="s">
        <v>170</v>
      </c>
      <c r="B246" s="46" t="s">
        <v>19</v>
      </c>
      <c r="C246" s="46" t="s">
        <v>15</v>
      </c>
      <c r="D246" s="46" t="s">
        <v>38</v>
      </c>
      <c r="E246" s="46" t="s">
        <v>99</v>
      </c>
      <c r="F246" s="46" t="s">
        <v>26</v>
      </c>
      <c r="G246" s="46" t="s">
        <v>27</v>
      </c>
      <c r="H246" s="46" t="s">
        <v>28</v>
      </c>
      <c r="I246" s="46"/>
      <c r="J246" s="47">
        <v>1013460</v>
      </c>
      <c r="K246" s="47">
        <v>1013460</v>
      </c>
      <c r="L246" s="55">
        <f>K246/1000</f>
        <v>1013.46</v>
      </c>
      <c r="M246" s="12">
        <v>1</v>
      </c>
      <c r="P246" s="56">
        <f>K246/1000</f>
        <v>1013.46</v>
      </c>
      <c r="Q246" s="53"/>
      <c r="R246" s="54"/>
    </row>
    <row r="247" spans="1:18" s="10" customFormat="1" ht="24" x14ac:dyDescent="0.2">
      <c r="A247" s="41" t="s">
        <v>189</v>
      </c>
      <c r="B247" s="46" t="s">
        <v>19</v>
      </c>
      <c r="C247" s="46" t="s">
        <v>15</v>
      </c>
      <c r="D247" s="46" t="s">
        <v>38</v>
      </c>
      <c r="E247" s="46" t="s">
        <v>99</v>
      </c>
      <c r="F247" s="46" t="s">
        <v>26</v>
      </c>
      <c r="G247" s="46" t="s">
        <v>38</v>
      </c>
      <c r="H247" s="46" t="s">
        <v>28</v>
      </c>
      <c r="I247" s="46"/>
      <c r="J247" s="47">
        <v>1013460</v>
      </c>
      <c r="K247" s="47">
        <v>1013460</v>
      </c>
      <c r="L247" s="51">
        <f>L248+L252</f>
        <v>0</v>
      </c>
      <c r="P247" s="52">
        <f>P248+P252</f>
        <v>0</v>
      </c>
      <c r="Q247" s="53"/>
      <c r="R247" s="54"/>
    </row>
    <row r="248" spans="1:18" s="10" customFormat="1" ht="24" x14ac:dyDescent="0.2">
      <c r="A248" s="62" t="s">
        <v>190</v>
      </c>
      <c r="B248" s="46" t="s">
        <v>19</v>
      </c>
      <c r="C248" s="46" t="s">
        <v>15</v>
      </c>
      <c r="D248" s="46" t="s">
        <v>38</v>
      </c>
      <c r="E248" s="46" t="s">
        <v>99</v>
      </c>
      <c r="F248" s="46" t="s">
        <v>26</v>
      </c>
      <c r="G248" s="46" t="s">
        <v>38</v>
      </c>
      <c r="H248" s="46" t="s">
        <v>191</v>
      </c>
      <c r="I248" s="46"/>
      <c r="J248" s="47">
        <v>1013460</v>
      </c>
      <c r="K248" s="47">
        <v>1013460</v>
      </c>
      <c r="L248" s="51">
        <f>L249</f>
        <v>0</v>
      </c>
      <c r="P248" s="52">
        <f>P249</f>
        <v>0</v>
      </c>
      <c r="Q248" s="53"/>
      <c r="R248" s="54"/>
    </row>
    <row r="249" spans="1:18" s="10" customFormat="1" x14ac:dyDescent="0.2">
      <c r="A249" s="41" t="s">
        <v>69</v>
      </c>
      <c r="B249" s="46" t="s">
        <v>19</v>
      </c>
      <c r="C249" s="46" t="s">
        <v>15</v>
      </c>
      <c r="D249" s="46" t="s">
        <v>38</v>
      </c>
      <c r="E249" s="46" t="s">
        <v>99</v>
      </c>
      <c r="F249" s="46" t="s">
        <v>26</v>
      </c>
      <c r="G249" s="46" t="s">
        <v>38</v>
      </c>
      <c r="H249" s="46" t="s">
        <v>191</v>
      </c>
      <c r="I249" s="46" t="s">
        <v>70</v>
      </c>
      <c r="J249" s="47">
        <v>1013460</v>
      </c>
      <c r="K249" s="47">
        <v>1013460</v>
      </c>
      <c r="L249" s="11">
        <f>L250+L251</f>
        <v>0</v>
      </c>
      <c r="P249" s="11">
        <f>P250+P251</f>
        <v>0</v>
      </c>
      <c r="Q249" s="53"/>
      <c r="R249" s="54"/>
    </row>
    <row r="250" spans="1:18" s="10" customFormat="1" ht="60" hidden="1" x14ac:dyDescent="0.2">
      <c r="A250" s="62" t="s">
        <v>192</v>
      </c>
      <c r="B250" s="46" t="s">
        <v>19</v>
      </c>
      <c r="C250" s="46" t="s">
        <v>15</v>
      </c>
      <c r="D250" s="46" t="s">
        <v>38</v>
      </c>
      <c r="E250" s="46" t="s">
        <v>99</v>
      </c>
      <c r="F250" s="46" t="s">
        <v>26</v>
      </c>
      <c r="G250" s="46" t="s">
        <v>38</v>
      </c>
      <c r="H250" s="46" t="s">
        <v>193</v>
      </c>
      <c r="I250" s="46"/>
      <c r="J250" s="47">
        <v>0</v>
      </c>
      <c r="K250" s="47">
        <v>0</v>
      </c>
      <c r="L250" s="55">
        <f>K250/1000</f>
        <v>0</v>
      </c>
      <c r="M250" s="12">
        <v>1</v>
      </c>
      <c r="P250" s="56">
        <f>K250/1000</f>
        <v>0</v>
      </c>
      <c r="Q250" s="53"/>
      <c r="R250" s="54"/>
    </row>
    <row r="251" spans="1:18" s="10" customFormat="1" hidden="1" x14ac:dyDescent="0.2">
      <c r="A251" s="41" t="s">
        <v>69</v>
      </c>
      <c r="B251" s="46" t="s">
        <v>19</v>
      </c>
      <c r="C251" s="46" t="s">
        <v>15</v>
      </c>
      <c r="D251" s="46" t="s">
        <v>38</v>
      </c>
      <c r="E251" s="46" t="s">
        <v>99</v>
      </c>
      <c r="F251" s="46" t="s">
        <v>26</v>
      </c>
      <c r="G251" s="46" t="s">
        <v>38</v>
      </c>
      <c r="H251" s="46" t="s">
        <v>193</v>
      </c>
      <c r="I251" s="46" t="s">
        <v>70</v>
      </c>
      <c r="J251" s="47">
        <v>0</v>
      </c>
      <c r="K251" s="47">
        <v>0</v>
      </c>
      <c r="L251" s="55">
        <f>K251/1000</f>
        <v>0</v>
      </c>
      <c r="M251" s="12">
        <v>1</v>
      </c>
      <c r="P251" s="56">
        <f>K251/1000</f>
        <v>0</v>
      </c>
      <c r="Q251" s="53"/>
      <c r="R251" s="54"/>
    </row>
    <row r="252" spans="1:18" s="10" customFormat="1" hidden="1" x14ac:dyDescent="0.2">
      <c r="A252" s="41" t="s">
        <v>194</v>
      </c>
      <c r="B252" s="46" t="s">
        <v>19</v>
      </c>
      <c r="C252" s="42">
        <v>11</v>
      </c>
      <c r="D252" s="42"/>
      <c r="E252" s="42"/>
      <c r="F252" s="42"/>
      <c r="G252" s="42"/>
      <c r="H252" s="42"/>
      <c r="I252" s="42"/>
      <c r="J252" s="43">
        <v>0</v>
      </c>
      <c r="K252" s="43">
        <v>0</v>
      </c>
      <c r="L252" s="51">
        <f>L253</f>
        <v>0</v>
      </c>
      <c r="P252" s="52">
        <f>P253</f>
        <v>0</v>
      </c>
      <c r="Q252" s="53"/>
      <c r="R252" s="54"/>
    </row>
    <row r="253" spans="1:18" s="10" customFormat="1" hidden="1" x14ac:dyDescent="0.2">
      <c r="A253" s="41" t="s">
        <v>195</v>
      </c>
      <c r="B253" s="46" t="s">
        <v>19</v>
      </c>
      <c r="C253" s="42">
        <v>11</v>
      </c>
      <c r="D253" s="42" t="s">
        <v>23</v>
      </c>
      <c r="E253" s="42"/>
      <c r="F253" s="42"/>
      <c r="G253" s="42"/>
      <c r="H253" s="42"/>
      <c r="I253" s="42"/>
      <c r="J253" s="43">
        <v>0</v>
      </c>
      <c r="K253" s="43">
        <v>0</v>
      </c>
      <c r="L253" s="11">
        <f>L254</f>
        <v>0</v>
      </c>
      <c r="P253" s="11">
        <f>P254</f>
        <v>0</v>
      </c>
      <c r="Q253" s="53"/>
      <c r="R253" s="54"/>
    </row>
    <row r="254" spans="1:18" s="10" customFormat="1" ht="36" hidden="1" x14ac:dyDescent="0.2">
      <c r="A254" s="41" t="s">
        <v>196</v>
      </c>
      <c r="B254" s="46" t="s">
        <v>19</v>
      </c>
      <c r="C254" s="42">
        <v>11</v>
      </c>
      <c r="D254" s="42" t="s">
        <v>23</v>
      </c>
      <c r="E254" s="46" t="s">
        <v>51</v>
      </c>
      <c r="F254" s="46" t="s">
        <v>26</v>
      </c>
      <c r="G254" s="46" t="s">
        <v>27</v>
      </c>
      <c r="H254" s="46" t="s">
        <v>28</v>
      </c>
      <c r="I254" s="42"/>
      <c r="J254" s="43">
        <v>0</v>
      </c>
      <c r="K254" s="43">
        <v>0</v>
      </c>
      <c r="L254" s="55">
        <f>K254/1000</f>
        <v>0</v>
      </c>
      <c r="M254" s="12">
        <v>1</v>
      </c>
      <c r="P254" s="56">
        <f>K254/1000</f>
        <v>0</v>
      </c>
      <c r="Q254" s="53"/>
      <c r="R254" s="54"/>
    </row>
    <row r="255" spans="1:18" s="10" customFormat="1" ht="48" hidden="1" x14ac:dyDescent="0.2">
      <c r="A255" s="41" t="s">
        <v>197</v>
      </c>
      <c r="B255" s="46" t="s">
        <v>19</v>
      </c>
      <c r="C255" s="42">
        <v>11</v>
      </c>
      <c r="D255" s="42" t="s">
        <v>23</v>
      </c>
      <c r="E255" s="46" t="s">
        <v>51</v>
      </c>
      <c r="F255" s="46" t="s">
        <v>26</v>
      </c>
      <c r="G255" s="46" t="s">
        <v>21</v>
      </c>
      <c r="H255" s="46" t="s">
        <v>28</v>
      </c>
      <c r="I255" s="42"/>
      <c r="J255" s="43">
        <v>0</v>
      </c>
      <c r="K255" s="43">
        <v>0</v>
      </c>
      <c r="L255" s="51" t="e">
        <f>L256+L266+#REF!</f>
        <v>#REF!</v>
      </c>
      <c r="P255" s="52" t="e">
        <f>P256+P266+#REF!</f>
        <v>#REF!</v>
      </c>
      <c r="Q255" s="53"/>
      <c r="R255" s="54"/>
    </row>
    <row r="256" spans="1:18" s="10" customFormat="1" ht="36" hidden="1" x14ac:dyDescent="0.2">
      <c r="A256" s="41" t="s">
        <v>527</v>
      </c>
      <c r="B256" s="46" t="s">
        <v>19</v>
      </c>
      <c r="C256" s="42">
        <v>11</v>
      </c>
      <c r="D256" s="42" t="s">
        <v>23</v>
      </c>
      <c r="E256" s="42" t="s">
        <v>51</v>
      </c>
      <c r="F256" s="42" t="s">
        <v>26</v>
      </c>
      <c r="G256" s="42" t="s">
        <v>21</v>
      </c>
      <c r="H256" s="46" t="s">
        <v>528</v>
      </c>
      <c r="I256" s="42"/>
      <c r="J256" s="43">
        <v>0</v>
      </c>
      <c r="K256" s="43">
        <v>0</v>
      </c>
      <c r="L256" s="51">
        <f>L257</f>
        <v>0</v>
      </c>
      <c r="P256" s="52">
        <f>P257</f>
        <v>0</v>
      </c>
      <c r="Q256" s="53"/>
      <c r="R256" s="54"/>
    </row>
    <row r="257" spans="1:18" s="10" customFormat="1" ht="24" hidden="1" x14ac:dyDescent="0.2">
      <c r="A257" s="64" t="s">
        <v>153</v>
      </c>
      <c r="B257" s="46" t="s">
        <v>19</v>
      </c>
      <c r="C257" s="42">
        <v>11</v>
      </c>
      <c r="D257" s="42" t="s">
        <v>23</v>
      </c>
      <c r="E257" s="42" t="s">
        <v>51</v>
      </c>
      <c r="F257" s="42" t="s">
        <v>26</v>
      </c>
      <c r="G257" s="42" t="s">
        <v>21</v>
      </c>
      <c r="H257" s="46" t="s">
        <v>528</v>
      </c>
      <c r="I257" s="42" t="s">
        <v>154</v>
      </c>
      <c r="J257" s="43">
        <v>0</v>
      </c>
      <c r="K257" s="43">
        <v>0</v>
      </c>
      <c r="L257" s="51">
        <f>L258</f>
        <v>0</v>
      </c>
      <c r="P257" s="52">
        <f>P258</f>
        <v>0</v>
      </c>
      <c r="Q257" s="53"/>
      <c r="R257" s="54"/>
    </row>
    <row r="258" spans="1:18" s="10" customFormat="1" ht="36" hidden="1" x14ac:dyDescent="0.2">
      <c r="A258" s="64" t="s">
        <v>538</v>
      </c>
      <c r="B258" s="46" t="s">
        <v>19</v>
      </c>
      <c r="C258" s="42">
        <v>11</v>
      </c>
      <c r="D258" s="42" t="s">
        <v>23</v>
      </c>
      <c r="E258" s="42" t="s">
        <v>51</v>
      </c>
      <c r="F258" s="42" t="s">
        <v>26</v>
      </c>
      <c r="G258" s="42" t="s">
        <v>21</v>
      </c>
      <c r="H258" s="46" t="s">
        <v>539</v>
      </c>
      <c r="I258" s="42"/>
      <c r="J258" s="43">
        <v>0</v>
      </c>
      <c r="K258" s="43">
        <v>0</v>
      </c>
      <c r="L258" s="51">
        <f>L262+L259</f>
        <v>0</v>
      </c>
      <c r="P258" s="52">
        <f>P262+P259</f>
        <v>0</v>
      </c>
      <c r="Q258" s="53"/>
      <c r="R258" s="54"/>
    </row>
    <row r="259" spans="1:18" s="10" customFormat="1" ht="24" hidden="1" x14ac:dyDescent="0.2">
      <c r="A259" s="64" t="s">
        <v>153</v>
      </c>
      <c r="B259" s="46" t="s">
        <v>19</v>
      </c>
      <c r="C259" s="42">
        <v>11</v>
      </c>
      <c r="D259" s="42" t="s">
        <v>23</v>
      </c>
      <c r="E259" s="42" t="s">
        <v>51</v>
      </c>
      <c r="F259" s="42" t="s">
        <v>26</v>
      </c>
      <c r="G259" s="42" t="s">
        <v>21</v>
      </c>
      <c r="H259" s="46" t="s">
        <v>539</v>
      </c>
      <c r="I259" s="42" t="s">
        <v>154</v>
      </c>
      <c r="J259" s="43">
        <v>0</v>
      </c>
      <c r="K259" s="43">
        <v>0</v>
      </c>
      <c r="L259" s="51">
        <f>L260</f>
        <v>0</v>
      </c>
      <c r="P259" s="52">
        <f>P260</f>
        <v>0</v>
      </c>
      <c r="Q259" s="53"/>
      <c r="R259" s="54"/>
    </row>
    <row r="260" spans="1:18" s="10" customFormat="1" ht="48" hidden="1" x14ac:dyDescent="0.2">
      <c r="A260" s="41" t="s">
        <v>540</v>
      </c>
      <c r="B260" s="46" t="s">
        <v>19</v>
      </c>
      <c r="C260" s="42">
        <v>11</v>
      </c>
      <c r="D260" s="42" t="s">
        <v>23</v>
      </c>
      <c r="E260" s="42" t="s">
        <v>51</v>
      </c>
      <c r="F260" s="42" t="s">
        <v>26</v>
      </c>
      <c r="G260" s="42" t="s">
        <v>21</v>
      </c>
      <c r="H260" s="46" t="s">
        <v>541</v>
      </c>
      <c r="I260" s="42"/>
      <c r="J260" s="43">
        <v>0</v>
      </c>
      <c r="K260" s="43">
        <v>0</v>
      </c>
      <c r="L260" s="51">
        <f>L261</f>
        <v>0</v>
      </c>
      <c r="P260" s="52">
        <f>P261</f>
        <v>0</v>
      </c>
      <c r="Q260" s="53"/>
      <c r="R260" s="54"/>
    </row>
    <row r="261" spans="1:18" s="10" customFormat="1" ht="24" hidden="1" x14ac:dyDescent="0.2">
      <c r="A261" s="64" t="s">
        <v>153</v>
      </c>
      <c r="B261" s="46" t="s">
        <v>19</v>
      </c>
      <c r="C261" s="42">
        <v>11</v>
      </c>
      <c r="D261" s="42" t="s">
        <v>23</v>
      </c>
      <c r="E261" s="42" t="s">
        <v>51</v>
      </c>
      <c r="F261" s="42" t="s">
        <v>26</v>
      </c>
      <c r="G261" s="42" t="s">
        <v>21</v>
      </c>
      <c r="H261" s="46" t="s">
        <v>541</v>
      </c>
      <c r="I261" s="42" t="s">
        <v>154</v>
      </c>
      <c r="J261" s="43">
        <v>0</v>
      </c>
      <c r="K261" s="43">
        <v>0</v>
      </c>
      <c r="L261" s="55">
        <f>K261/1000</f>
        <v>0</v>
      </c>
      <c r="M261" s="12">
        <v>1</v>
      </c>
      <c r="P261" s="56">
        <f>K261/1000</f>
        <v>0</v>
      </c>
      <c r="Q261" s="53"/>
      <c r="R261" s="54"/>
    </row>
    <row r="262" spans="1:18" s="10" customFormat="1" ht="48" hidden="1" x14ac:dyDescent="0.2">
      <c r="A262" s="41" t="s">
        <v>540</v>
      </c>
      <c r="B262" s="46" t="s">
        <v>19</v>
      </c>
      <c r="C262" s="42">
        <v>11</v>
      </c>
      <c r="D262" s="42" t="s">
        <v>23</v>
      </c>
      <c r="E262" s="42" t="s">
        <v>51</v>
      </c>
      <c r="F262" s="42" t="s">
        <v>26</v>
      </c>
      <c r="G262" s="42" t="s">
        <v>21</v>
      </c>
      <c r="H262" s="46" t="s">
        <v>542</v>
      </c>
      <c r="I262" s="42"/>
      <c r="J262" s="47">
        <v>0</v>
      </c>
      <c r="K262" s="47">
        <v>0</v>
      </c>
      <c r="L262" s="51">
        <f>L263</f>
        <v>0</v>
      </c>
      <c r="P262" s="52">
        <f>P263</f>
        <v>0</v>
      </c>
      <c r="Q262" s="53"/>
      <c r="R262" s="54"/>
    </row>
    <row r="263" spans="1:18" s="10" customFormat="1" hidden="1" x14ac:dyDescent="0.2">
      <c r="A263" s="63" t="s">
        <v>155</v>
      </c>
      <c r="B263" s="46" t="s">
        <v>19</v>
      </c>
      <c r="C263" s="42">
        <v>11</v>
      </c>
      <c r="D263" s="42" t="s">
        <v>23</v>
      </c>
      <c r="E263" s="42" t="s">
        <v>51</v>
      </c>
      <c r="F263" s="42" t="s">
        <v>26</v>
      </c>
      <c r="G263" s="42" t="s">
        <v>21</v>
      </c>
      <c r="H263" s="46" t="s">
        <v>542</v>
      </c>
      <c r="I263" s="42" t="s">
        <v>154</v>
      </c>
      <c r="J263" s="47">
        <v>0</v>
      </c>
      <c r="K263" s="47">
        <v>0</v>
      </c>
      <c r="L263" s="51">
        <f>L264</f>
        <v>0</v>
      </c>
      <c r="P263" s="52">
        <f>P264</f>
        <v>0</v>
      </c>
      <c r="Q263" s="53"/>
      <c r="R263" s="54"/>
    </row>
    <row r="264" spans="1:18" s="10" customFormat="1" ht="24" hidden="1" x14ac:dyDescent="0.2">
      <c r="A264" s="41" t="s">
        <v>198</v>
      </c>
      <c r="B264" s="46" t="s">
        <v>19</v>
      </c>
      <c r="C264" s="42">
        <v>11</v>
      </c>
      <c r="D264" s="42" t="s">
        <v>23</v>
      </c>
      <c r="E264" s="42" t="s">
        <v>51</v>
      </c>
      <c r="F264" s="42" t="s">
        <v>26</v>
      </c>
      <c r="G264" s="42" t="s">
        <v>21</v>
      </c>
      <c r="H264" s="42" t="s">
        <v>543</v>
      </c>
      <c r="I264" s="42"/>
      <c r="J264" s="43">
        <v>0</v>
      </c>
      <c r="K264" s="43">
        <v>0</v>
      </c>
      <c r="L264" s="11">
        <f>L265</f>
        <v>0</v>
      </c>
      <c r="P264" s="11">
        <f>P265</f>
        <v>0</v>
      </c>
      <c r="Q264" s="53"/>
      <c r="R264" s="54"/>
    </row>
    <row r="265" spans="1:18" s="10" customFormat="1" ht="24" hidden="1" x14ac:dyDescent="0.2">
      <c r="A265" s="63" t="s">
        <v>153</v>
      </c>
      <c r="B265" s="46" t="s">
        <v>19</v>
      </c>
      <c r="C265" s="42">
        <v>11</v>
      </c>
      <c r="D265" s="42" t="s">
        <v>23</v>
      </c>
      <c r="E265" s="42" t="s">
        <v>51</v>
      </c>
      <c r="F265" s="42" t="s">
        <v>26</v>
      </c>
      <c r="G265" s="42" t="s">
        <v>21</v>
      </c>
      <c r="H265" s="42" t="s">
        <v>543</v>
      </c>
      <c r="I265" s="42" t="s">
        <v>154</v>
      </c>
      <c r="J265" s="43">
        <v>0</v>
      </c>
      <c r="K265" s="43">
        <v>0</v>
      </c>
      <c r="L265" s="55">
        <f>K265/1000</f>
        <v>0</v>
      </c>
      <c r="M265" s="12">
        <v>1</v>
      </c>
      <c r="P265" s="56">
        <f>K265/1000</f>
        <v>0</v>
      </c>
      <c r="Q265" s="53"/>
      <c r="R265" s="54"/>
    </row>
    <row r="266" spans="1:18" s="10" customFormat="1" ht="24" hidden="1" x14ac:dyDescent="0.2">
      <c r="A266" s="41" t="s">
        <v>198</v>
      </c>
      <c r="B266" s="46" t="s">
        <v>19</v>
      </c>
      <c r="C266" s="42">
        <v>11</v>
      </c>
      <c r="D266" s="42" t="s">
        <v>23</v>
      </c>
      <c r="E266" s="42" t="s">
        <v>51</v>
      </c>
      <c r="F266" s="42" t="s">
        <v>26</v>
      </c>
      <c r="G266" s="42" t="s">
        <v>21</v>
      </c>
      <c r="H266" s="42" t="s">
        <v>199</v>
      </c>
      <c r="I266" s="42"/>
      <c r="J266" s="43">
        <v>0</v>
      </c>
      <c r="K266" s="43">
        <v>0</v>
      </c>
      <c r="L266" s="51" t="e">
        <f>L267</f>
        <v>#REF!</v>
      </c>
      <c r="P266" s="52" t="e">
        <f>P267</f>
        <v>#REF!</v>
      </c>
      <c r="Q266" s="53"/>
      <c r="R266" s="54"/>
    </row>
    <row r="267" spans="1:18" s="10" customFormat="1" ht="24" hidden="1" x14ac:dyDescent="0.2">
      <c r="A267" s="63" t="s">
        <v>153</v>
      </c>
      <c r="B267" s="46" t="s">
        <v>19</v>
      </c>
      <c r="C267" s="42">
        <v>11</v>
      </c>
      <c r="D267" s="42" t="s">
        <v>23</v>
      </c>
      <c r="E267" s="42" t="s">
        <v>51</v>
      </c>
      <c r="F267" s="42" t="s">
        <v>26</v>
      </c>
      <c r="G267" s="42" t="s">
        <v>21</v>
      </c>
      <c r="H267" s="42" t="s">
        <v>199</v>
      </c>
      <c r="I267" s="42" t="s">
        <v>154</v>
      </c>
      <c r="J267" s="43">
        <v>0</v>
      </c>
      <c r="K267" s="43">
        <v>0</v>
      </c>
      <c r="L267" s="51" t="e">
        <f>#REF!</f>
        <v>#REF!</v>
      </c>
      <c r="P267" s="52" t="e">
        <f>#REF!</f>
        <v>#REF!</v>
      </c>
      <c r="Q267" s="53"/>
      <c r="R267" s="54"/>
    </row>
    <row r="268" spans="1:18" s="13" customFormat="1" ht="36" x14ac:dyDescent="0.2">
      <c r="A268" s="41" t="s">
        <v>200</v>
      </c>
      <c r="B268" s="42" t="s">
        <v>201</v>
      </c>
      <c r="C268" s="42"/>
      <c r="D268" s="42"/>
      <c r="E268" s="42"/>
      <c r="F268" s="42"/>
      <c r="G268" s="42"/>
      <c r="H268" s="42"/>
      <c r="I268" s="42"/>
      <c r="J268" s="43">
        <v>7817710</v>
      </c>
      <c r="K268" s="43">
        <v>7817710</v>
      </c>
      <c r="L268" s="65" t="e">
        <f>L269</f>
        <v>#REF!</v>
      </c>
      <c r="P268" s="66" t="e">
        <f>P269</f>
        <v>#REF!</v>
      </c>
      <c r="Q268" s="53"/>
      <c r="R268" s="54"/>
    </row>
    <row r="269" spans="1:18" s="13" customFormat="1" x14ac:dyDescent="0.2">
      <c r="A269" s="41" t="s">
        <v>20</v>
      </c>
      <c r="B269" s="42" t="s">
        <v>201</v>
      </c>
      <c r="C269" s="42" t="s">
        <v>21</v>
      </c>
      <c r="D269" s="42"/>
      <c r="E269" s="42"/>
      <c r="F269" s="42"/>
      <c r="G269" s="42"/>
      <c r="H269" s="42"/>
      <c r="I269" s="42"/>
      <c r="J269" s="43">
        <v>7817710</v>
      </c>
      <c r="K269" s="43">
        <v>7817710</v>
      </c>
      <c r="L269" s="65" t="e">
        <f>L270</f>
        <v>#REF!</v>
      </c>
      <c r="P269" s="66" t="e">
        <f>P270</f>
        <v>#REF!</v>
      </c>
      <c r="Q269" s="53"/>
      <c r="R269" s="54"/>
    </row>
    <row r="270" spans="1:18" s="13" customFormat="1" x14ac:dyDescent="0.2">
      <c r="A270" s="41" t="s">
        <v>98</v>
      </c>
      <c r="B270" s="42" t="s">
        <v>201</v>
      </c>
      <c r="C270" s="42" t="s">
        <v>21</v>
      </c>
      <c r="D270" s="42">
        <v>13</v>
      </c>
      <c r="E270" s="42"/>
      <c r="F270" s="42"/>
      <c r="G270" s="42"/>
      <c r="H270" s="42"/>
      <c r="I270" s="42"/>
      <c r="J270" s="43">
        <v>7817710</v>
      </c>
      <c r="K270" s="43">
        <v>7817710</v>
      </c>
      <c r="L270" s="65" t="e">
        <f>L271+L282+#REF!+#REF!</f>
        <v>#REF!</v>
      </c>
      <c r="P270" s="66" t="e">
        <f>P271+P282+#REF!+#REF!</f>
        <v>#REF!</v>
      </c>
      <c r="Q270" s="53"/>
      <c r="R270" s="54"/>
    </row>
    <row r="271" spans="1:18" s="13" customFormat="1" ht="48" x14ac:dyDescent="0.2">
      <c r="A271" s="41" t="s">
        <v>39</v>
      </c>
      <c r="B271" s="42" t="s">
        <v>201</v>
      </c>
      <c r="C271" s="42" t="s">
        <v>21</v>
      </c>
      <c r="D271" s="46" t="s">
        <v>99</v>
      </c>
      <c r="E271" s="46" t="s">
        <v>40</v>
      </c>
      <c r="F271" s="46" t="s">
        <v>26</v>
      </c>
      <c r="G271" s="46" t="s">
        <v>27</v>
      </c>
      <c r="H271" s="46" t="s">
        <v>28</v>
      </c>
      <c r="I271" s="46"/>
      <c r="J271" s="43">
        <v>141860</v>
      </c>
      <c r="K271" s="43">
        <v>141860</v>
      </c>
      <c r="L271" s="65">
        <f>L272+L277</f>
        <v>117.6</v>
      </c>
      <c r="P271" s="66">
        <f>P272+P277</f>
        <v>117.6</v>
      </c>
      <c r="Q271" s="53"/>
      <c r="R271" s="54"/>
    </row>
    <row r="272" spans="1:18" s="13" customFormat="1" ht="60" x14ac:dyDescent="0.2">
      <c r="A272" s="41" t="s">
        <v>41</v>
      </c>
      <c r="B272" s="42" t="s">
        <v>201</v>
      </c>
      <c r="C272" s="42" t="s">
        <v>21</v>
      </c>
      <c r="D272" s="46" t="s">
        <v>99</v>
      </c>
      <c r="E272" s="46" t="s">
        <v>40</v>
      </c>
      <c r="F272" s="46" t="s">
        <v>26</v>
      </c>
      <c r="G272" s="46" t="s">
        <v>23</v>
      </c>
      <c r="H272" s="46" t="s">
        <v>28</v>
      </c>
      <c r="I272" s="46"/>
      <c r="J272" s="43">
        <v>124260</v>
      </c>
      <c r="K272" s="43">
        <v>124260</v>
      </c>
      <c r="L272" s="65">
        <f>L273</f>
        <v>17.600000000000001</v>
      </c>
      <c r="P272" s="66">
        <f>P273</f>
        <v>17.600000000000001</v>
      </c>
      <c r="Q272" s="53"/>
      <c r="R272" s="54"/>
    </row>
    <row r="273" spans="1:18" s="13" customFormat="1" ht="24" x14ac:dyDescent="0.2">
      <c r="A273" s="41" t="s">
        <v>42</v>
      </c>
      <c r="B273" s="42" t="s">
        <v>201</v>
      </c>
      <c r="C273" s="42" t="s">
        <v>21</v>
      </c>
      <c r="D273" s="46" t="s">
        <v>99</v>
      </c>
      <c r="E273" s="46" t="s">
        <v>40</v>
      </c>
      <c r="F273" s="46" t="s">
        <v>26</v>
      </c>
      <c r="G273" s="46" t="s">
        <v>23</v>
      </c>
      <c r="H273" s="46" t="s">
        <v>43</v>
      </c>
      <c r="I273" s="46"/>
      <c r="J273" s="43">
        <v>124260</v>
      </c>
      <c r="K273" s="43">
        <v>124260</v>
      </c>
      <c r="L273" s="65">
        <f>L274</f>
        <v>17.600000000000001</v>
      </c>
      <c r="P273" s="66">
        <f>P274</f>
        <v>17.600000000000001</v>
      </c>
      <c r="Q273" s="53"/>
      <c r="R273" s="54"/>
    </row>
    <row r="274" spans="1:18" s="13" customFormat="1" ht="24" x14ac:dyDescent="0.2">
      <c r="A274" s="41" t="s">
        <v>44</v>
      </c>
      <c r="B274" s="42" t="s">
        <v>201</v>
      </c>
      <c r="C274" s="42" t="s">
        <v>21</v>
      </c>
      <c r="D274" s="46" t="s">
        <v>99</v>
      </c>
      <c r="E274" s="46" t="s">
        <v>40</v>
      </c>
      <c r="F274" s="46" t="s">
        <v>26</v>
      </c>
      <c r="G274" s="46" t="s">
        <v>23</v>
      </c>
      <c r="H274" s="46" t="s">
        <v>43</v>
      </c>
      <c r="I274" s="46" t="s">
        <v>45</v>
      </c>
      <c r="J274" s="43">
        <v>124260</v>
      </c>
      <c r="K274" s="43">
        <v>124260</v>
      </c>
      <c r="L274" s="65">
        <f>L275</f>
        <v>17.600000000000001</v>
      </c>
      <c r="P274" s="66">
        <f>P275</f>
        <v>17.600000000000001</v>
      </c>
      <c r="Q274" s="53"/>
      <c r="R274" s="54"/>
    </row>
    <row r="275" spans="1:18" s="13" customFormat="1" ht="60" x14ac:dyDescent="0.2">
      <c r="A275" s="41" t="s">
        <v>46</v>
      </c>
      <c r="B275" s="42" t="s">
        <v>201</v>
      </c>
      <c r="C275" s="42" t="s">
        <v>21</v>
      </c>
      <c r="D275" s="46" t="s">
        <v>99</v>
      </c>
      <c r="E275" s="46" t="s">
        <v>40</v>
      </c>
      <c r="F275" s="46" t="s">
        <v>26</v>
      </c>
      <c r="G275" s="46" t="s">
        <v>47</v>
      </c>
      <c r="H275" s="46" t="s">
        <v>28</v>
      </c>
      <c r="I275" s="46"/>
      <c r="J275" s="43">
        <v>17600</v>
      </c>
      <c r="K275" s="43">
        <v>17600</v>
      </c>
      <c r="L275" s="9">
        <f>L276</f>
        <v>17.600000000000001</v>
      </c>
      <c r="P275" s="9">
        <f>P276</f>
        <v>17.600000000000001</v>
      </c>
      <c r="Q275" s="53"/>
      <c r="R275" s="54"/>
    </row>
    <row r="276" spans="1:18" s="13" customFormat="1" x14ac:dyDescent="0.2">
      <c r="A276" s="41" t="s">
        <v>48</v>
      </c>
      <c r="B276" s="42" t="s">
        <v>201</v>
      </c>
      <c r="C276" s="42" t="s">
        <v>21</v>
      </c>
      <c r="D276" s="46" t="s">
        <v>99</v>
      </c>
      <c r="E276" s="46" t="s">
        <v>40</v>
      </c>
      <c r="F276" s="46" t="s">
        <v>26</v>
      </c>
      <c r="G276" s="46" t="s">
        <v>47</v>
      </c>
      <c r="H276" s="46" t="s">
        <v>49</v>
      </c>
      <c r="I276" s="46"/>
      <c r="J276" s="43">
        <v>17600</v>
      </c>
      <c r="K276" s="43">
        <v>17600</v>
      </c>
      <c r="L276" s="55">
        <f>K276/1000</f>
        <v>17.600000000000001</v>
      </c>
      <c r="M276" s="12">
        <v>1</v>
      </c>
      <c r="P276" s="56">
        <f>K276/1000</f>
        <v>17.600000000000001</v>
      </c>
      <c r="Q276" s="53"/>
      <c r="R276" s="54"/>
    </row>
    <row r="277" spans="1:18" s="13" customFormat="1" ht="24" x14ac:dyDescent="0.2">
      <c r="A277" s="41" t="s">
        <v>44</v>
      </c>
      <c r="B277" s="42" t="s">
        <v>201</v>
      </c>
      <c r="C277" s="42" t="s">
        <v>21</v>
      </c>
      <c r="D277" s="46" t="s">
        <v>99</v>
      </c>
      <c r="E277" s="46" t="s">
        <v>40</v>
      </c>
      <c r="F277" s="46" t="s">
        <v>26</v>
      </c>
      <c r="G277" s="46" t="s">
        <v>47</v>
      </c>
      <c r="H277" s="46" t="s">
        <v>49</v>
      </c>
      <c r="I277" s="46" t="s">
        <v>45</v>
      </c>
      <c r="J277" s="43">
        <v>17600</v>
      </c>
      <c r="K277" s="43">
        <v>17600</v>
      </c>
      <c r="L277" s="65">
        <f>L278</f>
        <v>100</v>
      </c>
      <c r="P277" s="66">
        <f>P278</f>
        <v>100</v>
      </c>
      <c r="Q277" s="53"/>
      <c r="R277" s="54"/>
    </row>
    <row r="278" spans="1:18" s="13" customFormat="1" ht="36" x14ac:dyDescent="0.2">
      <c r="A278" s="41" t="s">
        <v>202</v>
      </c>
      <c r="B278" s="42" t="s">
        <v>201</v>
      </c>
      <c r="C278" s="42" t="s">
        <v>21</v>
      </c>
      <c r="D278" s="42">
        <v>13</v>
      </c>
      <c r="E278" s="42" t="s">
        <v>15</v>
      </c>
      <c r="F278" s="42" t="s">
        <v>26</v>
      </c>
      <c r="G278" s="42" t="s">
        <v>27</v>
      </c>
      <c r="H278" s="42" t="s">
        <v>28</v>
      </c>
      <c r="I278" s="42"/>
      <c r="J278" s="43">
        <v>7660850</v>
      </c>
      <c r="K278" s="43">
        <v>7660850</v>
      </c>
      <c r="L278" s="65">
        <f>L279</f>
        <v>100</v>
      </c>
      <c r="P278" s="66">
        <f>P279</f>
        <v>100</v>
      </c>
      <c r="Q278" s="53"/>
      <c r="R278" s="54"/>
    </row>
    <row r="279" spans="1:18" s="13" customFormat="1" ht="72" x14ac:dyDescent="0.2">
      <c r="A279" s="41" t="s">
        <v>203</v>
      </c>
      <c r="B279" s="42" t="s">
        <v>201</v>
      </c>
      <c r="C279" s="42" t="s">
        <v>21</v>
      </c>
      <c r="D279" s="42">
        <v>13</v>
      </c>
      <c r="E279" s="42" t="s">
        <v>15</v>
      </c>
      <c r="F279" s="42" t="s">
        <v>26</v>
      </c>
      <c r="G279" s="42" t="s">
        <v>21</v>
      </c>
      <c r="H279" s="42" t="s">
        <v>28</v>
      </c>
      <c r="I279" s="42"/>
      <c r="J279" s="43">
        <v>1741210</v>
      </c>
      <c r="K279" s="43">
        <v>1741210</v>
      </c>
      <c r="L279" s="65">
        <f>L280</f>
        <v>100</v>
      </c>
      <c r="P279" s="66">
        <f>P280</f>
        <v>100</v>
      </c>
      <c r="Q279" s="53"/>
      <c r="R279" s="54"/>
    </row>
    <row r="280" spans="1:18" s="13" customFormat="1" ht="48" x14ac:dyDescent="0.2">
      <c r="A280" s="41" t="s">
        <v>204</v>
      </c>
      <c r="B280" s="42" t="s">
        <v>201</v>
      </c>
      <c r="C280" s="42" t="s">
        <v>21</v>
      </c>
      <c r="D280" s="42">
        <v>13</v>
      </c>
      <c r="E280" s="42" t="s">
        <v>15</v>
      </c>
      <c r="F280" s="42" t="s">
        <v>26</v>
      </c>
      <c r="G280" s="42" t="s">
        <v>21</v>
      </c>
      <c r="H280" s="42" t="s">
        <v>205</v>
      </c>
      <c r="I280" s="42"/>
      <c r="J280" s="43">
        <v>100000</v>
      </c>
      <c r="K280" s="43">
        <v>100000</v>
      </c>
      <c r="L280" s="9">
        <f>L281</f>
        <v>100</v>
      </c>
      <c r="P280" s="9">
        <f>P281</f>
        <v>100</v>
      </c>
      <c r="Q280" s="53"/>
      <c r="R280" s="54"/>
    </row>
    <row r="281" spans="1:18" s="13" customFormat="1" ht="24" x14ac:dyDescent="0.2">
      <c r="A281" s="41" t="s">
        <v>44</v>
      </c>
      <c r="B281" s="42" t="s">
        <v>201</v>
      </c>
      <c r="C281" s="42" t="s">
        <v>21</v>
      </c>
      <c r="D281" s="42">
        <v>13</v>
      </c>
      <c r="E281" s="42" t="s">
        <v>15</v>
      </c>
      <c r="F281" s="42" t="s">
        <v>26</v>
      </c>
      <c r="G281" s="42" t="s">
        <v>21</v>
      </c>
      <c r="H281" s="42" t="s">
        <v>205</v>
      </c>
      <c r="I281" s="42" t="s">
        <v>45</v>
      </c>
      <c r="J281" s="43">
        <v>100000</v>
      </c>
      <c r="K281" s="43">
        <v>100000</v>
      </c>
      <c r="L281" s="55">
        <f>K281/1000</f>
        <v>100</v>
      </c>
      <c r="M281" s="12">
        <v>1</v>
      </c>
      <c r="P281" s="56">
        <f>K281/1000</f>
        <v>100</v>
      </c>
      <c r="Q281" s="53"/>
      <c r="R281" s="54"/>
    </row>
    <row r="282" spans="1:18" s="13" customFormat="1" ht="36" x14ac:dyDescent="0.2">
      <c r="A282" s="41" t="s">
        <v>206</v>
      </c>
      <c r="B282" s="42" t="s">
        <v>201</v>
      </c>
      <c r="C282" s="42" t="s">
        <v>21</v>
      </c>
      <c r="D282" s="42">
        <v>13</v>
      </c>
      <c r="E282" s="42" t="s">
        <v>15</v>
      </c>
      <c r="F282" s="42" t="s">
        <v>26</v>
      </c>
      <c r="G282" s="42" t="s">
        <v>21</v>
      </c>
      <c r="H282" s="42" t="s">
        <v>207</v>
      </c>
      <c r="I282" s="42"/>
      <c r="J282" s="43">
        <v>350000</v>
      </c>
      <c r="K282" s="43">
        <v>350000</v>
      </c>
      <c r="L282" s="65" t="e">
        <f>L283+L303</f>
        <v>#REF!</v>
      </c>
      <c r="P282" s="66" t="e">
        <f>P283+P303</f>
        <v>#REF!</v>
      </c>
      <c r="Q282" s="53"/>
      <c r="R282" s="54"/>
    </row>
    <row r="283" spans="1:18" s="13" customFormat="1" ht="24" x14ac:dyDescent="0.2">
      <c r="A283" s="41" t="s">
        <v>44</v>
      </c>
      <c r="B283" s="42" t="s">
        <v>201</v>
      </c>
      <c r="C283" s="42" t="s">
        <v>21</v>
      </c>
      <c r="D283" s="42">
        <v>13</v>
      </c>
      <c r="E283" s="42" t="s">
        <v>15</v>
      </c>
      <c r="F283" s="42" t="s">
        <v>26</v>
      </c>
      <c r="G283" s="42" t="s">
        <v>21</v>
      </c>
      <c r="H283" s="42" t="s">
        <v>207</v>
      </c>
      <c r="I283" s="42" t="s">
        <v>45</v>
      </c>
      <c r="J283" s="43">
        <v>350000</v>
      </c>
      <c r="K283" s="43">
        <v>350000</v>
      </c>
      <c r="L283" s="65">
        <f>L284+L288+L292+L296</f>
        <v>1300.0400000000002</v>
      </c>
      <c r="P283" s="66">
        <f>P284+P288+P292+P296</f>
        <v>1300.0400000000002</v>
      </c>
      <c r="Q283" s="53"/>
      <c r="R283" s="54"/>
    </row>
    <row r="284" spans="1:18" s="13" customFormat="1" ht="24" x14ac:dyDescent="0.2">
      <c r="A284" s="41" t="s">
        <v>208</v>
      </c>
      <c r="B284" s="42" t="s">
        <v>201</v>
      </c>
      <c r="C284" s="42" t="s">
        <v>21</v>
      </c>
      <c r="D284" s="42">
        <v>13</v>
      </c>
      <c r="E284" s="42" t="s">
        <v>15</v>
      </c>
      <c r="F284" s="42" t="s">
        <v>26</v>
      </c>
      <c r="G284" s="42" t="s">
        <v>21</v>
      </c>
      <c r="H284" s="42" t="s">
        <v>209</v>
      </c>
      <c r="I284" s="42"/>
      <c r="J284" s="43">
        <v>50000</v>
      </c>
      <c r="K284" s="43">
        <v>50000</v>
      </c>
      <c r="L284" s="65">
        <f>L285</f>
        <v>1103.99</v>
      </c>
      <c r="P284" s="66">
        <f>P285</f>
        <v>1103.99</v>
      </c>
      <c r="Q284" s="53"/>
      <c r="R284" s="54"/>
    </row>
    <row r="285" spans="1:18" s="13" customFormat="1" ht="24" x14ac:dyDescent="0.2">
      <c r="A285" s="41" t="s">
        <v>44</v>
      </c>
      <c r="B285" s="42" t="s">
        <v>201</v>
      </c>
      <c r="C285" s="42" t="s">
        <v>21</v>
      </c>
      <c r="D285" s="42">
        <v>13</v>
      </c>
      <c r="E285" s="42" t="s">
        <v>15</v>
      </c>
      <c r="F285" s="42" t="s">
        <v>26</v>
      </c>
      <c r="G285" s="42" t="s">
        <v>21</v>
      </c>
      <c r="H285" s="42" t="s">
        <v>209</v>
      </c>
      <c r="I285" s="42" t="s">
        <v>45</v>
      </c>
      <c r="J285" s="43">
        <v>50000</v>
      </c>
      <c r="K285" s="43">
        <v>50000</v>
      </c>
      <c r="L285" s="65">
        <f>L286</f>
        <v>1103.99</v>
      </c>
      <c r="P285" s="66">
        <f>P286</f>
        <v>1103.99</v>
      </c>
      <c r="Q285" s="53"/>
      <c r="R285" s="54"/>
    </row>
    <row r="286" spans="1:18" s="13" customFormat="1" ht="48" x14ac:dyDescent="0.2">
      <c r="A286" s="41" t="s">
        <v>210</v>
      </c>
      <c r="B286" s="42" t="s">
        <v>201</v>
      </c>
      <c r="C286" s="42" t="s">
        <v>21</v>
      </c>
      <c r="D286" s="42">
        <v>13</v>
      </c>
      <c r="E286" s="42" t="s">
        <v>15</v>
      </c>
      <c r="F286" s="42" t="s">
        <v>26</v>
      </c>
      <c r="G286" s="42" t="s">
        <v>21</v>
      </c>
      <c r="H286" s="42" t="s">
        <v>211</v>
      </c>
      <c r="I286" s="42"/>
      <c r="J286" s="43">
        <v>1241210</v>
      </c>
      <c r="K286" s="43">
        <v>1241210</v>
      </c>
      <c r="L286" s="9">
        <f>L287</f>
        <v>1103.99</v>
      </c>
      <c r="P286" s="9">
        <f>P287</f>
        <v>1103.99</v>
      </c>
      <c r="Q286" s="53"/>
      <c r="R286" s="54"/>
    </row>
    <row r="287" spans="1:18" s="13" customFormat="1" ht="24" x14ac:dyDescent="0.2">
      <c r="A287" s="41" t="s">
        <v>44</v>
      </c>
      <c r="B287" s="42" t="s">
        <v>201</v>
      </c>
      <c r="C287" s="42" t="s">
        <v>21</v>
      </c>
      <c r="D287" s="42">
        <v>13</v>
      </c>
      <c r="E287" s="42" t="s">
        <v>15</v>
      </c>
      <c r="F287" s="42" t="s">
        <v>26</v>
      </c>
      <c r="G287" s="42" t="s">
        <v>21</v>
      </c>
      <c r="H287" s="42" t="s">
        <v>211</v>
      </c>
      <c r="I287" s="42" t="s">
        <v>45</v>
      </c>
      <c r="J287" s="43">
        <v>1103990</v>
      </c>
      <c r="K287" s="43">
        <v>1103990</v>
      </c>
      <c r="L287" s="55">
        <f>K287/1000</f>
        <v>1103.99</v>
      </c>
      <c r="M287" s="12">
        <v>1</v>
      </c>
      <c r="P287" s="56">
        <f>K287/1000</f>
        <v>1103.99</v>
      </c>
      <c r="Q287" s="53"/>
      <c r="R287" s="54"/>
    </row>
    <row r="288" spans="1:18" s="13" customFormat="1" x14ac:dyDescent="0.2">
      <c r="A288" s="41" t="s">
        <v>79</v>
      </c>
      <c r="B288" s="42" t="s">
        <v>201</v>
      </c>
      <c r="C288" s="42" t="s">
        <v>21</v>
      </c>
      <c r="D288" s="42">
        <v>13</v>
      </c>
      <c r="E288" s="42" t="s">
        <v>15</v>
      </c>
      <c r="F288" s="42" t="s">
        <v>26</v>
      </c>
      <c r="G288" s="42" t="s">
        <v>21</v>
      </c>
      <c r="H288" s="42" t="s">
        <v>211</v>
      </c>
      <c r="I288" s="42" t="s">
        <v>80</v>
      </c>
      <c r="J288" s="43">
        <v>137220</v>
      </c>
      <c r="K288" s="43">
        <v>137220</v>
      </c>
      <c r="L288" s="65">
        <f>L289</f>
        <v>160.66999999999999</v>
      </c>
      <c r="P288" s="66">
        <f>P289</f>
        <v>160.66999999999999</v>
      </c>
      <c r="Q288" s="53"/>
      <c r="R288" s="54"/>
    </row>
    <row r="289" spans="1:18" s="13" customFormat="1" ht="60" x14ac:dyDescent="0.2">
      <c r="A289" s="41" t="s">
        <v>212</v>
      </c>
      <c r="B289" s="42" t="s">
        <v>201</v>
      </c>
      <c r="C289" s="42" t="s">
        <v>21</v>
      </c>
      <c r="D289" s="42">
        <v>13</v>
      </c>
      <c r="E289" s="42" t="s">
        <v>15</v>
      </c>
      <c r="F289" s="42" t="s">
        <v>26</v>
      </c>
      <c r="G289" s="42" t="s">
        <v>23</v>
      </c>
      <c r="H289" s="42" t="s">
        <v>28</v>
      </c>
      <c r="I289" s="42"/>
      <c r="J289" s="43">
        <v>5919640</v>
      </c>
      <c r="K289" s="43">
        <v>5919640</v>
      </c>
      <c r="L289" s="65">
        <f>L290</f>
        <v>160.66999999999999</v>
      </c>
      <c r="P289" s="66">
        <f>P290</f>
        <v>160.66999999999999</v>
      </c>
      <c r="Q289" s="53"/>
      <c r="R289" s="54"/>
    </row>
    <row r="290" spans="1:18" s="13" customFormat="1" ht="24" x14ac:dyDescent="0.2">
      <c r="A290" s="41" t="s">
        <v>31</v>
      </c>
      <c r="B290" s="42" t="s">
        <v>201</v>
      </c>
      <c r="C290" s="42" t="s">
        <v>21</v>
      </c>
      <c r="D290" s="42">
        <v>13</v>
      </c>
      <c r="E290" s="42" t="s">
        <v>15</v>
      </c>
      <c r="F290" s="42" t="s">
        <v>26</v>
      </c>
      <c r="G290" s="42" t="s">
        <v>23</v>
      </c>
      <c r="H290" s="42" t="s">
        <v>32</v>
      </c>
      <c r="I290" s="42"/>
      <c r="J290" s="43">
        <v>471690</v>
      </c>
      <c r="K290" s="43">
        <v>471690</v>
      </c>
      <c r="L290" s="9">
        <f>L291</f>
        <v>160.66999999999999</v>
      </c>
      <c r="P290" s="9">
        <f>P291</f>
        <v>160.66999999999999</v>
      </c>
      <c r="Q290" s="53"/>
      <c r="R290" s="54"/>
    </row>
    <row r="291" spans="1:18" s="13" customFormat="1" ht="60" x14ac:dyDescent="0.2">
      <c r="A291" s="41" t="s">
        <v>508</v>
      </c>
      <c r="B291" s="42" t="s">
        <v>201</v>
      </c>
      <c r="C291" s="42" t="s">
        <v>21</v>
      </c>
      <c r="D291" s="42">
        <v>13</v>
      </c>
      <c r="E291" s="42" t="s">
        <v>15</v>
      </c>
      <c r="F291" s="42" t="s">
        <v>26</v>
      </c>
      <c r="G291" s="42" t="s">
        <v>23</v>
      </c>
      <c r="H291" s="42" t="s">
        <v>32</v>
      </c>
      <c r="I291" s="42" t="s">
        <v>34</v>
      </c>
      <c r="J291" s="43">
        <v>160670</v>
      </c>
      <c r="K291" s="43">
        <v>160670</v>
      </c>
      <c r="L291" s="55">
        <f>K291/1000</f>
        <v>160.66999999999999</v>
      </c>
      <c r="M291" s="12">
        <v>1</v>
      </c>
      <c r="P291" s="56">
        <f>K291/1000</f>
        <v>160.66999999999999</v>
      </c>
      <c r="Q291" s="53"/>
      <c r="R291" s="54"/>
    </row>
    <row r="292" spans="1:18" s="13" customFormat="1" ht="24" x14ac:dyDescent="0.2">
      <c r="A292" s="41" t="s">
        <v>44</v>
      </c>
      <c r="B292" s="42" t="s">
        <v>201</v>
      </c>
      <c r="C292" s="42" t="s">
        <v>21</v>
      </c>
      <c r="D292" s="42">
        <v>13</v>
      </c>
      <c r="E292" s="42" t="s">
        <v>15</v>
      </c>
      <c r="F292" s="42" t="s">
        <v>26</v>
      </c>
      <c r="G292" s="42" t="s">
        <v>23</v>
      </c>
      <c r="H292" s="42" t="s">
        <v>32</v>
      </c>
      <c r="I292" s="42" t="s">
        <v>45</v>
      </c>
      <c r="J292" s="43">
        <v>311020</v>
      </c>
      <c r="K292" s="43">
        <v>311020</v>
      </c>
      <c r="L292" s="65">
        <f>L293</f>
        <v>26.38</v>
      </c>
      <c r="P292" s="66">
        <f>P293</f>
        <v>26.38</v>
      </c>
      <c r="Q292" s="53"/>
      <c r="R292" s="54"/>
    </row>
    <row r="293" spans="1:18" s="13" customFormat="1" ht="24" x14ac:dyDescent="0.2">
      <c r="A293" s="41" t="s">
        <v>35</v>
      </c>
      <c r="B293" s="42" t="s">
        <v>201</v>
      </c>
      <c r="C293" s="42" t="s">
        <v>21</v>
      </c>
      <c r="D293" s="42">
        <v>13</v>
      </c>
      <c r="E293" s="42" t="s">
        <v>15</v>
      </c>
      <c r="F293" s="42" t="s">
        <v>26</v>
      </c>
      <c r="G293" s="42" t="s">
        <v>23</v>
      </c>
      <c r="H293" s="42" t="s">
        <v>36</v>
      </c>
      <c r="I293" s="67"/>
      <c r="J293" s="43">
        <v>5421570</v>
      </c>
      <c r="K293" s="43">
        <v>5421570</v>
      </c>
      <c r="L293" s="65">
        <f>L294</f>
        <v>26.38</v>
      </c>
      <c r="P293" s="66">
        <f>P294</f>
        <v>26.38</v>
      </c>
      <c r="Q293" s="53"/>
      <c r="R293" s="54"/>
    </row>
    <row r="294" spans="1:18" s="13" customFormat="1" ht="60" x14ac:dyDescent="0.2">
      <c r="A294" s="41" t="s">
        <v>508</v>
      </c>
      <c r="B294" s="42" t="s">
        <v>201</v>
      </c>
      <c r="C294" s="42" t="s">
        <v>21</v>
      </c>
      <c r="D294" s="42">
        <v>13</v>
      </c>
      <c r="E294" s="42" t="s">
        <v>15</v>
      </c>
      <c r="F294" s="42" t="s">
        <v>26</v>
      </c>
      <c r="G294" s="42" t="s">
        <v>23</v>
      </c>
      <c r="H294" s="42" t="s">
        <v>36</v>
      </c>
      <c r="I294" s="42" t="s">
        <v>34</v>
      </c>
      <c r="J294" s="43">
        <v>5421570</v>
      </c>
      <c r="K294" s="43">
        <v>5421570</v>
      </c>
      <c r="L294" s="9">
        <f>L295</f>
        <v>26.38</v>
      </c>
      <c r="P294" s="9">
        <f>P295</f>
        <v>26.38</v>
      </c>
      <c r="Q294" s="53"/>
      <c r="R294" s="54"/>
    </row>
    <row r="295" spans="1:18" s="13" customFormat="1" ht="24" x14ac:dyDescent="0.2">
      <c r="A295" s="41" t="s">
        <v>81</v>
      </c>
      <c r="B295" s="42" t="s">
        <v>201</v>
      </c>
      <c r="C295" s="42" t="s">
        <v>21</v>
      </c>
      <c r="D295" s="42" t="s">
        <v>99</v>
      </c>
      <c r="E295" s="42" t="s">
        <v>15</v>
      </c>
      <c r="F295" s="42" t="s">
        <v>26</v>
      </c>
      <c r="G295" s="42" t="s">
        <v>23</v>
      </c>
      <c r="H295" s="42" t="s">
        <v>82</v>
      </c>
      <c r="I295" s="42"/>
      <c r="J295" s="43">
        <v>26380</v>
      </c>
      <c r="K295" s="43">
        <v>26380</v>
      </c>
      <c r="L295" s="55">
        <f>K295/1000</f>
        <v>26.38</v>
      </c>
      <c r="M295" s="12">
        <v>1</v>
      </c>
      <c r="P295" s="56">
        <f>K295/1000</f>
        <v>26.38</v>
      </c>
      <c r="Q295" s="53"/>
      <c r="R295" s="54"/>
    </row>
    <row r="296" spans="1:18" s="13" customFormat="1" ht="24" x14ac:dyDescent="0.2">
      <c r="A296" s="41" t="s">
        <v>44</v>
      </c>
      <c r="B296" s="42" t="s">
        <v>201</v>
      </c>
      <c r="C296" s="42" t="s">
        <v>21</v>
      </c>
      <c r="D296" s="42" t="s">
        <v>99</v>
      </c>
      <c r="E296" s="42" t="s">
        <v>15</v>
      </c>
      <c r="F296" s="42" t="s">
        <v>26</v>
      </c>
      <c r="G296" s="42" t="s">
        <v>23</v>
      </c>
      <c r="H296" s="42" t="s">
        <v>82</v>
      </c>
      <c r="I296" s="42" t="s">
        <v>45</v>
      </c>
      <c r="J296" s="43">
        <v>26380</v>
      </c>
      <c r="K296" s="43">
        <v>26380</v>
      </c>
      <c r="L296" s="65">
        <f>L297+L300</f>
        <v>9</v>
      </c>
      <c r="P296" s="66">
        <f>P297+P300</f>
        <v>9</v>
      </c>
      <c r="Q296" s="53"/>
      <c r="R296" s="54"/>
    </row>
    <row r="297" spans="1:18" s="13" customFormat="1" ht="96" hidden="1" x14ac:dyDescent="0.2">
      <c r="A297" s="41" t="s">
        <v>59</v>
      </c>
      <c r="B297" s="42" t="s">
        <v>201</v>
      </c>
      <c r="C297" s="42" t="s">
        <v>21</v>
      </c>
      <c r="D297" s="42" t="s">
        <v>99</v>
      </c>
      <c r="E297" s="46" t="s">
        <v>60</v>
      </c>
      <c r="F297" s="46" t="s">
        <v>26</v>
      </c>
      <c r="G297" s="46" t="s">
        <v>27</v>
      </c>
      <c r="H297" s="46" t="s">
        <v>28</v>
      </c>
      <c r="I297" s="46"/>
      <c r="J297" s="47">
        <v>0</v>
      </c>
      <c r="K297" s="47">
        <v>0</v>
      </c>
      <c r="L297" s="65">
        <f>L298</f>
        <v>0</v>
      </c>
      <c r="P297" s="66">
        <f>P298</f>
        <v>0</v>
      </c>
      <c r="Q297" s="53"/>
      <c r="R297" s="54"/>
    </row>
    <row r="298" spans="1:18" s="13" customFormat="1" ht="24" hidden="1" x14ac:dyDescent="0.2">
      <c r="A298" s="41" t="s">
        <v>100</v>
      </c>
      <c r="B298" s="42" t="s">
        <v>201</v>
      </c>
      <c r="C298" s="42" t="s">
        <v>21</v>
      </c>
      <c r="D298" s="42" t="s">
        <v>99</v>
      </c>
      <c r="E298" s="46" t="s">
        <v>60</v>
      </c>
      <c r="F298" s="46" t="s">
        <v>26</v>
      </c>
      <c r="G298" s="46" t="s">
        <v>47</v>
      </c>
      <c r="H298" s="46" t="s">
        <v>28</v>
      </c>
      <c r="I298" s="46"/>
      <c r="J298" s="47">
        <v>0</v>
      </c>
      <c r="K298" s="47">
        <v>0</v>
      </c>
      <c r="L298" s="9">
        <f>L299</f>
        <v>0</v>
      </c>
      <c r="P298" s="9">
        <f>P299</f>
        <v>0</v>
      </c>
      <c r="Q298" s="53"/>
      <c r="R298" s="54"/>
    </row>
    <row r="299" spans="1:18" s="13" customFormat="1" ht="60" hidden="1" x14ac:dyDescent="0.2">
      <c r="A299" s="41" t="s">
        <v>213</v>
      </c>
      <c r="B299" s="42" t="s">
        <v>201</v>
      </c>
      <c r="C299" s="42" t="s">
        <v>21</v>
      </c>
      <c r="D299" s="42" t="s">
        <v>99</v>
      </c>
      <c r="E299" s="42" t="s">
        <v>60</v>
      </c>
      <c r="F299" s="42" t="s">
        <v>26</v>
      </c>
      <c r="G299" s="42" t="s">
        <v>47</v>
      </c>
      <c r="H299" s="42" t="s">
        <v>214</v>
      </c>
      <c r="I299" s="46"/>
      <c r="J299" s="47">
        <v>0</v>
      </c>
      <c r="K299" s="47">
        <v>0</v>
      </c>
      <c r="L299" s="55">
        <f>K299/1000</f>
        <v>0</v>
      </c>
      <c r="M299" s="12">
        <v>1</v>
      </c>
      <c r="P299" s="56">
        <f>K299/1000</f>
        <v>0</v>
      </c>
      <c r="Q299" s="53"/>
      <c r="R299" s="54"/>
    </row>
    <row r="300" spans="1:18" s="13" customFormat="1" ht="24" hidden="1" x14ac:dyDescent="0.2">
      <c r="A300" s="41" t="s">
        <v>44</v>
      </c>
      <c r="B300" s="42" t="s">
        <v>201</v>
      </c>
      <c r="C300" s="42" t="s">
        <v>21</v>
      </c>
      <c r="D300" s="42" t="s">
        <v>99</v>
      </c>
      <c r="E300" s="42" t="s">
        <v>60</v>
      </c>
      <c r="F300" s="42" t="s">
        <v>26</v>
      </c>
      <c r="G300" s="42" t="s">
        <v>47</v>
      </c>
      <c r="H300" s="42" t="s">
        <v>214</v>
      </c>
      <c r="I300" s="46" t="s">
        <v>45</v>
      </c>
      <c r="J300" s="47">
        <v>0</v>
      </c>
      <c r="K300" s="47">
        <v>0</v>
      </c>
      <c r="L300" s="65">
        <f>L301</f>
        <v>9</v>
      </c>
      <c r="P300" s="66">
        <f>P301</f>
        <v>9</v>
      </c>
      <c r="Q300" s="53"/>
      <c r="R300" s="54"/>
    </row>
    <row r="301" spans="1:18" s="13" customFormat="1" ht="36" x14ac:dyDescent="0.2">
      <c r="A301" s="41" t="s">
        <v>64</v>
      </c>
      <c r="B301" s="42" t="s">
        <v>201</v>
      </c>
      <c r="C301" s="42" t="s">
        <v>21</v>
      </c>
      <c r="D301" s="42">
        <v>13</v>
      </c>
      <c r="E301" s="46" t="s">
        <v>65</v>
      </c>
      <c r="F301" s="46" t="s">
        <v>26</v>
      </c>
      <c r="G301" s="46" t="s">
        <v>27</v>
      </c>
      <c r="H301" s="46" t="s">
        <v>28</v>
      </c>
      <c r="I301" s="46"/>
      <c r="J301" s="47">
        <v>9000</v>
      </c>
      <c r="K301" s="47">
        <v>9000</v>
      </c>
      <c r="L301" s="9">
        <f>L302</f>
        <v>9</v>
      </c>
      <c r="P301" s="9">
        <f>P302</f>
        <v>9</v>
      </c>
      <c r="Q301" s="53"/>
      <c r="R301" s="54"/>
    </row>
    <row r="302" spans="1:18" s="13" customFormat="1" ht="36" x14ac:dyDescent="0.2">
      <c r="A302" s="41" t="s">
        <v>66</v>
      </c>
      <c r="B302" s="42" t="s">
        <v>201</v>
      </c>
      <c r="C302" s="42" t="s">
        <v>21</v>
      </c>
      <c r="D302" s="42">
        <v>13</v>
      </c>
      <c r="E302" s="46" t="s">
        <v>65</v>
      </c>
      <c r="F302" s="46" t="s">
        <v>26</v>
      </c>
      <c r="G302" s="46" t="s">
        <v>47</v>
      </c>
      <c r="H302" s="46" t="s">
        <v>28</v>
      </c>
      <c r="I302" s="46"/>
      <c r="J302" s="47">
        <v>9000</v>
      </c>
      <c r="K302" s="47">
        <v>9000</v>
      </c>
      <c r="L302" s="55">
        <f>K302/1000</f>
        <v>9</v>
      </c>
      <c r="M302" s="12">
        <v>1</v>
      </c>
      <c r="P302" s="56">
        <f>K302/1000</f>
        <v>9</v>
      </c>
      <c r="Q302" s="53"/>
      <c r="R302" s="54"/>
    </row>
    <row r="303" spans="1:18" s="13" customFormat="1" ht="36" x14ac:dyDescent="0.2">
      <c r="A303" s="41" t="s">
        <v>67</v>
      </c>
      <c r="B303" s="42" t="s">
        <v>201</v>
      </c>
      <c r="C303" s="42" t="s">
        <v>21</v>
      </c>
      <c r="D303" s="42">
        <v>13</v>
      </c>
      <c r="E303" s="46" t="s">
        <v>65</v>
      </c>
      <c r="F303" s="46" t="s">
        <v>26</v>
      </c>
      <c r="G303" s="46" t="s">
        <v>47</v>
      </c>
      <c r="H303" s="46" t="s">
        <v>68</v>
      </c>
      <c r="I303" s="46"/>
      <c r="J303" s="47">
        <v>9000</v>
      </c>
      <c r="K303" s="47">
        <v>9000</v>
      </c>
      <c r="L303" s="65" t="e">
        <f>L304+L312+#REF!</f>
        <v>#REF!</v>
      </c>
      <c r="P303" s="66" t="e">
        <f>P304+P312+#REF!</f>
        <v>#REF!</v>
      </c>
      <c r="Q303" s="53"/>
      <c r="R303" s="54"/>
    </row>
    <row r="304" spans="1:18" s="13" customFormat="1" ht="24" x14ac:dyDescent="0.2">
      <c r="A304" s="41" t="s">
        <v>44</v>
      </c>
      <c r="B304" s="42" t="s">
        <v>201</v>
      </c>
      <c r="C304" s="42" t="s">
        <v>21</v>
      </c>
      <c r="D304" s="42">
        <v>13</v>
      </c>
      <c r="E304" s="46" t="s">
        <v>65</v>
      </c>
      <c r="F304" s="46" t="s">
        <v>26</v>
      </c>
      <c r="G304" s="46" t="s">
        <v>47</v>
      </c>
      <c r="H304" s="46" t="s">
        <v>68</v>
      </c>
      <c r="I304" s="46" t="s">
        <v>45</v>
      </c>
      <c r="J304" s="47">
        <v>9000</v>
      </c>
      <c r="K304" s="47">
        <v>9000</v>
      </c>
      <c r="L304" s="65">
        <f>L305+L309</f>
        <v>12</v>
      </c>
      <c r="P304" s="66">
        <f>P305+P309</f>
        <v>12</v>
      </c>
      <c r="Q304" s="53"/>
      <c r="R304" s="54"/>
    </row>
    <row r="305" spans="1:18" s="13" customFormat="1" ht="36" x14ac:dyDescent="0.2">
      <c r="A305" s="41" t="s">
        <v>215</v>
      </c>
      <c r="B305" s="42" t="s">
        <v>201</v>
      </c>
      <c r="C305" s="42" t="s">
        <v>21</v>
      </c>
      <c r="D305" s="42">
        <v>13</v>
      </c>
      <c r="E305" s="46" t="s">
        <v>72</v>
      </c>
      <c r="F305" s="46" t="s">
        <v>26</v>
      </c>
      <c r="G305" s="46" t="s">
        <v>27</v>
      </c>
      <c r="H305" s="46" t="s">
        <v>28</v>
      </c>
      <c r="I305" s="46"/>
      <c r="J305" s="47">
        <v>6000</v>
      </c>
      <c r="K305" s="47">
        <v>6000</v>
      </c>
      <c r="L305" s="65">
        <f>L306</f>
        <v>12</v>
      </c>
      <c r="P305" s="66">
        <f>P306</f>
        <v>12</v>
      </c>
      <c r="Q305" s="53"/>
      <c r="R305" s="54"/>
    </row>
    <row r="306" spans="1:18" s="13" customFormat="1" ht="36" x14ac:dyDescent="0.2">
      <c r="A306" s="41" t="s">
        <v>76</v>
      </c>
      <c r="B306" s="42" t="s">
        <v>201</v>
      </c>
      <c r="C306" s="42" t="s">
        <v>21</v>
      </c>
      <c r="D306" s="42">
        <v>13</v>
      </c>
      <c r="E306" s="46" t="s">
        <v>72</v>
      </c>
      <c r="F306" s="46" t="s">
        <v>26</v>
      </c>
      <c r="G306" s="46" t="s">
        <v>51</v>
      </c>
      <c r="H306" s="46" t="s">
        <v>28</v>
      </c>
      <c r="I306" s="46"/>
      <c r="J306" s="47">
        <v>6000</v>
      </c>
      <c r="K306" s="47">
        <v>6000</v>
      </c>
      <c r="L306" s="9">
        <f>L307+L308</f>
        <v>12</v>
      </c>
      <c r="P306" s="9">
        <f>P307+P308</f>
        <v>12</v>
      </c>
      <c r="Q306" s="53"/>
      <c r="R306" s="54"/>
    </row>
    <row r="307" spans="1:18" s="13" customFormat="1" ht="24" x14ac:dyDescent="0.2">
      <c r="A307" s="41" t="s">
        <v>73</v>
      </c>
      <c r="B307" s="42" t="s">
        <v>201</v>
      </c>
      <c r="C307" s="42" t="s">
        <v>21</v>
      </c>
      <c r="D307" s="42">
        <v>13</v>
      </c>
      <c r="E307" s="46" t="s">
        <v>72</v>
      </c>
      <c r="F307" s="46" t="s">
        <v>26</v>
      </c>
      <c r="G307" s="46" t="s">
        <v>51</v>
      </c>
      <c r="H307" s="46" t="s">
        <v>74</v>
      </c>
      <c r="I307" s="46"/>
      <c r="J307" s="47">
        <v>6000</v>
      </c>
      <c r="K307" s="47">
        <v>6000</v>
      </c>
      <c r="L307" s="55">
        <f>K307/1000</f>
        <v>6</v>
      </c>
      <c r="M307" s="12">
        <v>1</v>
      </c>
      <c r="P307" s="56">
        <f>K307/1000</f>
        <v>6</v>
      </c>
      <c r="Q307" s="53"/>
      <c r="R307" s="54"/>
    </row>
    <row r="308" spans="1:18" s="13" customFormat="1" ht="24" x14ac:dyDescent="0.2">
      <c r="A308" s="41" t="s">
        <v>44</v>
      </c>
      <c r="B308" s="42" t="s">
        <v>201</v>
      </c>
      <c r="C308" s="42" t="s">
        <v>21</v>
      </c>
      <c r="D308" s="42">
        <v>13</v>
      </c>
      <c r="E308" s="46" t="s">
        <v>72</v>
      </c>
      <c r="F308" s="46" t="s">
        <v>26</v>
      </c>
      <c r="G308" s="46" t="s">
        <v>51</v>
      </c>
      <c r="H308" s="46" t="s">
        <v>74</v>
      </c>
      <c r="I308" s="46" t="s">
        <v>45</v>
      </c>
      <c r="J308" s="47">
        <v>6000</v>
      </c>
      <c r="K308" s="47">
        <v>6000</v>
      </c>
      <c r="L308" s="55">
        <f>K308/1000</f>
        <v>6</v>
      </c>
      <c r="M308" s="12">
        <v>1</v>
      </c>
      <c r="P308" s="56">
        <f>K308/1000</f>
        <v>6</v>
      </c>
      <c r="Q308" s="53"/>
      <c r="R308" s="54"/>
    </row>
    <row r="309" spans="1:18" s="13" customFormat="1" hidden="1" x14ac:dyDescent="0.2">
      <c r="A309" s="41" t="s">
        <v>93</v>
      </c>
      <c r="B309" s="42" t="s">
        <v>201</v>
      </c>
      <c r="C309" s="42" t="s">
        <v>21</v>
      </c>
      <c r="D309" s="42" t="s">
        <v>99</v>
      </c>
      <c r="E309" s="46" t="s">
        <v>94</v>
      </c>
      <c r="F309" s="46" t="s">
        <v>26</v>
      </c>
      <c r="G309" s="46" t="s">
        <v>27</v>
      </c>
      <c r="H309" s="46" t="s">
        <v>28</v>
      </c>
      <c r="I309" s="46"/>
      <c r="J309" s="47">
        <v>0</v>
      </c>
      <c r="K309" s="47">
        <v>0</v>
      </c>
      <c r="L309" s="65">
        <f>L310</f>
        <v>0</v>
      </c>
      <c r="P309" s="66">
        <f>P310</f>
        <v>0</v>
      </c>
      <c r="Q309" s="53"/>
      <c r="R309" s="54"/>
    </row>
    <row r="310" spans="1:18" s="13" customFormat="1" hidden="1" x14ac:dyDescent="0.2">
      <c r="A310" s="41" t="s">
        <v>95</v>
      </c>
      <c r="B310" s="42" t="s">
        <v>201</v>
      </c>
      <c r="C310" s="42" t="s">
        <v>21</v>
      </c>
      <c r="D310" s="42">
        <v>13</v>
      </c>
      <c r="E310" s="46" t="s">
        <v>94</v>
      </c>
      <c r="F310" s="46" t="s">
        <v>96</v>
      </c>
      <c r="G310" s="46" t="s">
        <v>27</v>
      </c>
      <c r="H310" s="46" t="s">
        <v>28</v>
      </c>
      <c r="I310" s="46"/>
      <c r="J310" s="47">
        <v>0</v>
      </c>
      <c r="K310" s="47">
        <v>0</v>
      </c>
      <c r="L310" s="9">
        <f>L311</f>
        <v>0</v>
      </c>
      <c r="P310" s="9">
        <f>P311</f>
        <v>0</v>
      </c>
      <c r="Q310" s="53"/>
      <c r="R310" s="54"/>
    </row>
    <row r="311" spans="1:18" s="13" customFormat="1" ht="72" hidden="1" x14ac:dyDescent="0.2">
      <c r="A311" s="41" t="s">
        <v>517</v>
      </c>
      <c r="B311" s="42" t="s">
        <v>201</v>
      </c>
      <c r="C311" s="42" t="s">
        <v>21</v>
      </c>
      <c r="D311" s="42">
        <v>13</v>
      </c>
      <c r="E311" s="46" t="s">
        <v>94</v>
      </c>
      <c r="F311" s="46" t="s">
        <v>96</v>
      </c>
      <c r="G311" s="46" t="s">
        <v>27</v>
      </c>
      <c r="H311" s="46" t="s">
        <v>518</v>
      </c>
      <c r="I311" s="46"/>
      <c r="J311" s="47">
        <v>0</v>
      </c>
      <c r="K311" s="47">
        <v>0</v>
      </c>
      <c r="L311" s="55">
        <f>K311/1000</f>
        <v>0</v>
      </c>
      <c r="M311" s="12">
        <v>1</v>
      </c>
      <c r="P311" s="56">
        <f>K311/1000</f>
        <v>0</v>
      </c>
      <c r="Q311" s="53"/>
      <c r="R311" s="54"/>
    </row>
    <row r="312" spans="1:18" s="13" customFormat="1" ht="24" hidden="1" x14ac:dyDescent="0.2">
      <c r="A312" s="41" t="s">
        <v>44</v>
      </c>
      <c r="B312" s="42" t="s">
        <v>201</v>
      </c>
      <c r="C312" s="42" t="s">
        <v>21</v>
      </c>
      <c r="D312" s="42">
        <v>13</v>
      </c>
      <c r="E312" s="46" t="s">
        <v>94</v>
      </c>
      <c r="F312" s="46" t="s">
        <v>96</v>
      </c>
      <c r="G312" s="46" t="s">
        <v>27</v>
      </c>
      <c r="H312" s="46" t="s">
        <v>518</v>
      </c>
      <c r="I312" s="46" t="s">
        <v>45</v>
      </c>
      <c r="J312" s="47">
        <v>0</v>
      </c>
      <c r="K312" s="47">
        <v>0</v>
      </c>
      <c r="L312" s="65" t="e">
        <f>#REF!</f>
        <v>#REF!</v>
      </c>
      <c r="P312" s="66" t="e">
        <f>#REF!</f>
        <v>#REF!</v>
      </c>
      <c r="Q312" s="53"/>
      <c r="R312" s="54"/>
    </row>
    <row r="313" spans="1:18" s="13" customFormat="1" ht="36" x14ac:dyDescent="0.2">
      <c r="A313" s="41" t="s">
        <v>216</v>
      </c>
      <c r="B313" s="42" t="s">
        <v>217</v>
      </c>
      <c r="C313" s="42"/>
      <c r="D313" s="42"/>
      <c r="E313" s="42"/>
      <c r="F313" s="42"/>
      <c r="G313" s="42"/>
      <c r="H313" s="42"/>
      <c r="I313" s="42"/>
      <c r="J313" s="43">
        <v>40008320</v>
      </c>
      <c r="K313" s="43">
        <v>40008320</v>
      </c>
      <c r="L313" s="65" t="e">
        <f>L314+#REF!</f>
        <v>#REF!</v>
      </c>
      <c r="P313" s="66" t="e">
        <f>P314+#REF!</f>
        <v>#REF!</v>
      </c>
      <c r="Q313" s="53"/>
      <c r="R313" s="54"/>
    </row>
    <row r="314" spans="1:18" s="13" customFormat="1" x14ac:dyDescent="0.2">
      <c r="A314" s="41" t="s">
        <v>20</v>
      </c>
      <c r="B314" s="42" t="s">
        <v>217</v>
      </c>
      <c r="C314" s="42" t="s">
        <v>21</v>
      </c>
      <c r="D314" s="42"/>
      <c r="E314" s="42"/>
      <c r="F314" s="42"/>
      <c r="G314" s="42"/>
      <c r="H314" s="42"/>
      <c r="I314" s="42"/>
      <c r="J314" s="43">
        <v>39844890</v>
      </c>
      <c r="K314" s="43">
        <v>37875520</v>
      </c>
      <c r="L314" s="65" t="e">
        <f>L315+L358</f>
        <v>#REF!</v>
      </c>
      <c r="P314" s="66" t="e">
        <f>P315+P358</f>
        <v>#REF!</v>
      </c>
      <c r="Q314" s="53"/>
      <c r="R314" s="54"/>
    </row>
    <row r="315" spans="1:18" s="13" customFormat="1" ht="36" x14ac:dyDescent="0.2">
      <c r="A315" s="41" t="s">
        <v>218</v>
      </c>
      <c r="B315" s="42" t="s">
        <v>217</v>
      </c>
      <c r="C315" s="42" t="s">
        <v>21</v>
      </c>
      <c r="D315" s="42" t="s">
        <v>179</v>
      </c>
      <c r="E315" s="42"/>
      <c r="F315" s="42"/>
      <c r="G315" s="42"/>
      <c r="H315" s="42"/>
      <c r="I315" s="42"/>
      <c r="J315" s="43">
        <v>15125450</v>
      </c>
      <c r="K315" s="43">
        <v>13726540</v>
      </c>
      <c r="L315" s="65">
        <f>L316+L340+L346+L352</f>
        <v>34213.230000000003</v>
      </c>
      <c r="P315" s="66">
        <f>P316+P340+P346+P352</f>
        <v>34213.230000000003</v>
      </c>
      <c r="Q315" s="53"/>
      <c r="R315" s="54"/>
    </row>
    <row r="316" spans="1:18" s="13" customFormat="1" ht="36" x14ac:dyDescent="0.2">
      <c r="A316" s="41" t="s">
        <v>219</v>
      </c>
      <c r="B316" s="42" t="s">
        <v>217</v>
      </c>
      <c r="C316" s="42" t="s">
        <v>21</v>
      </c>
      <c r="D316" s="42" t="s">
        <v>179</v>
      </c>
      <c r="E316" s="42" t="s">
        <v>21</v>
      </c>
      <c r="F316" s="42" t="s">
        <v>26</v>
      </c>
      <c r="G316" s="42" t="s">
        <v>27</v>
      </c>
      <c r="H316" s="42" t="s">
        <v>28</v>
      </c>
      <c r="I316" s="42"/>
      <c r="J316" s="43">
        <v>15019950</v>
      </c>
      <c r="K316" s="43">
        <v>13621040</v>
      </c>
      <c r="L316" s="65">
        <f>L317</f>
        <v>13024.550000000001</v>
      </c>
      <c r="P316" s="66">
        <f>P317</f>
        <v>13024.550000000001</v>
      </c>
      <c r="Q316" s="53"/>
      <c r="R316" s="54"/>
    </row>
    <row r="317" spans="1:18" s="13" customFormat="1" ht="60" x14ac:dyDescent="0.2">
      <c r="A317" s="41" t="s">
        <v>220</v>
      </c>
      <c r="B317" s="42" t="s">
        <v>217</v>
      </c>
      <c r="C317" s="42" t="s">
        <v>21</v>
      </c>
      <c r="D317" s="42" t="s">
        <v>179</v>
      </c>
      <c r="E317" s="42" t="s">
        <v>21</v>
      </c>
      <c r="F317" s="42" t="s">
        <v>26</v>
      </c>
      <c r="G317" s="42" t="s">
        <v>23</v>
      </c>
      <c r="H317" s="42" t="s">
        <v>28</v>
      </c>
      <c r="I317" s="42"/>
      <c r="J317" s="43">
        <v>15019950</v>
      </c>
      <c r="K317" s="43">
        <v>13621040</v>
      </c>
      <c r="L317" s="65">
        <f>L318+L331+L336</f>
        <v>13024.550000000001</v>
      </c>
      <c r="P317" s="66">
        <f>P318+P331+P336</f>
        <v>13024.550000000001</v>
      </c>
      <c r="Q317" s="53"/>
      <c r="R317" s="54"/>
    </row>
    <row r="318" spans="1:18" s="13" customFormat="1" ht="24" x14ac:dyDescent="0.2">
      <c r="A318" s="41" t="s">
        <v>31</v>
      </c>
      <c r="B318" s="42" t="s">
        <v>217</v>
      </c>
      <c r="C318" s="42" t="s">
        <v>21</v>
      </c>
      <c r="D318" s="42" t="s">
        <v>179</v>
      </c>
      <c r="E318" s="42" t="s">
        <v>21</v>
      </c>
      <c r="F318" s="42" t="s">
        <v>26</v>
      </c>
      <c r="G318" s="42" t="s">
        <v>23</v>
      </c>
      <c r="H318" s="42" t="s">
        <v>32</v>
      </c>
      <c r="I318" s="42"/>
      <c r="J318" s="43">
        <v>2288110</v>
      </c>
      <c r="K318" s="43">
        <v>949010</v>
      </c>
      <c r="L318" s="65">
        <f>L319+L323+L326</f>
        <v>12961.550000000001</v>
      </c>
      <c r="P318" s="66">
        <f>P319+P323+P326</f>
        <v>12961.550000000001</v>
      </c>
      <c r="Q318" s="53"/>
      <c r="R318" s="54"/>
    </row>
    <row r="319" spans="1:18" s="13" customFormat="1" ht="60" x14ac:dyDescent="0.2">
      <c r="A319" s="41" t="s">
        <v>508</v>
      </c>
      <c r="B319" s="42" t="s">
        <v>217</v>
      </c>
      <c r="C319" s="42" t="s">
        <v>21</v>
      </c>
      <c r="D319" s="42" t="s">
        <v>179</v>
      </c>
      <c r="E319" s="42" t="s">
        <v>21</v>
      </c>
      <c r="F319" s="42" t="s">
        <v>26</v>
      </c>
      <c r="G319" s="42" t="s">
        <v>23</v>
      </c>
      <c r="H319" s="42" t="s">
        <v>32</v>
      </c>
      <c r="I319" s="42" t="s">
        <v>34</v>
      </c>
      <c r="J319" s="43">
        <v>400180.00000000006</v>
      </c>
      <c r="K319" s="43">
        <v>400180.00000000006</v>
      </c>
      <c r="L319" s="65">
        <f>L321+L322</f>
        <v>12798.050000000001</v>
      </c>
      <c r="P319" s="66">
        <f>P321+P322</f>
        <v>12798.050000000001</v>
      </c>
      <c r="Q319" s="53"/>
      <c r="R319" s="54"/>
    </row>
    <row r="320" spans="1:18" s="13" customFormat="1" ht="24" x14ac:dyDescent="0.2">
      <c r="A320" s="41" t="s">
        <v>44</v>
      </c>
      <c r="B320" s="42" t="s">
        <v>217</v>
      </c>
      <c r="C320" s="42" t="s">
        <v>21</v>
      </c>
      <c r="D320" s="42" t="s">
        <v>179</v>
      </c>
      <c r="E320" s="42" t="s">
        <v>21</v>
      </c>
      <c r="F320" s="42" t="s">
        <v>26</v>
      </c>
      <c r="G320" s="42" t="s">
        <v>23</v>
      </c>
      <c r="H320" s="42" t="s">
        <v>32</v>
      </c>
      <c r="I320" s="42" t="s">
        <v>45</v>
      </c>
      <c r="J320" s="43">
        <v>1761910</v>
      </c>
      <c r="K320" s="43">
        <v>422810</v>
      </c>
      <c r="L320" s="9">
        <f>L321+L322</f>
        <v>12798.050000000001</v>
      </c>
      <c r="P320" s="9">
        <f>P321+P322</f>
        <v>12798.050000000001</v>
      </c>
      <c r="Q320" s="53"/>
      <c r="R320" s="54"/>
    </row>
    <row r="321" spans="1:18" s="13" customFormat="1" x14ac:dyDescent="0.2">
      <c r="A321" s="41" t="s">
        <v>79</v>
      </c>
      <c r="B321" s="42" t="s">
        <v>217</v>
      </c>
      <c r="C321" s="42" t="s">
        <v>21</v>
      </c>
      <c r="D321" s="42" t="s">
        <v>179</v>
      </c>
      <c r="E321" s="42" t="s">
        <v>21</v>
      </c>
      <c r="F321" s="42" t="s">
        <v>26</v>
      </c>
      <c r="G321" s="42" t="s">
        <v>23</v>
      </c>
      <c r="H321" s="42" t="s">
        <v>32</v>
      </c>
      <c r="I321" s="42" t="s">
        <v>80</v>
      </c>
      <c r="J321" s="43">
        <v>126020</v>
      </c>
      <c r="K321" s="43">
        <v>126020</v>
      </c>
      <c r="L321" s="55">
        <f>K321/1000</f>
        <v>126.02</v>
      </c>
      <c r="M321" s="12">
        <v>1</v>
      </c>
      <c r="P321" s="56">
        <f>K321/1000</f>
        <v>126.02</v>
      </c>
      <c r="Q321" s="53"/>
      <c r="R321" s="54"/>
    </row>
    <row r="322" spans="1:18" s="13" customFormat="1" ht="24" x14ac:dyDescent="0.2">
      <c r="A322" s="41" t="s">
        <v>35</v>
      </c>
      <c r="B322" s="42" t="s">
        <v>217</v>
      </c>
      <c r="C322" s="42" t="s">
        <v>21</v>
      </c>
      <c r="D322" s="42" t="s">
        <v>179</v>
      </c>
      <c r="E322" s="42" t="s">
        <v>21</v>
      </c>
      <c r="F322" s="42" t="s">
        <v>26</v>
      </c>
      <c r="G322" s="42" t="s">
        <v>23</v>
      </c>
      <c r="H322" s="42" t="s">
        <v>36</v>
      </c>
      <c r="I322" s="42"/>
      <c r="J322" s="43">
        <v>12672030</v>
      </c>
      <c r="K322" s="43">
        <v>12672030</v>
      </c>
      <c r="L322" s="55">
        <f>K322/1000</f>
        <v>12672.03</v>
      </c>
      <c r="M322" s="12">
        <v>1</v>
      </c>
      <c r="P322" s="56">
        <f>K322/1000</f>
        <v>12672.03</v>
      </c>
      <c r="Q322" s="53"/>
      <c r="R322" s="54"/>
    </row>
    <row r="323" spans="1:18" s="13" customFormat="1" ht="60" x14ac:dyDescent="0.2">
      <c r="A323" s="41" t="s">
        <v>508</v>
      </c>
      <c r="B323" s="42" t="s">
        <v>217</v>
      </c>
      <c r="C323" s="42" t="s">
        <v>21</v>
      </c>
      <c r="D323" s="42" t="s">
        <v>179</v>
      </c>
      <c r="E323" s="42" t="s">
        <v>21</v>
      </c>
      <c r="F323" s="42" t="s">
        <v>26</v>
      </c>
      <c r="G323" s="42" t="s">
        <v>23</v>
      </c>
      <c r="H323" s="42" t="s">
        <v>36</v>
      </c>
      <c r="I323" s="42" t="s">
        <v>34</v>
      </c>
      <c r="J323" s="43">
        <v>12672030</v>
      </c>
      <c r="K323" s="43">
        <v>12672030</v>
      </c>
      <c r="L323" s="65">
        <f>L324</f>
        <v>0</v>
      </c>
      <c r="P323" s="66">
        <f>P324</f>
        <v>0</v>
      </c>
      <c r="Q323" s="53"/>
      <c r="R323" s="54"/>
    </row>
    <row r="324" spans="1:18" s="13" customFormat="1" ht="24" x14ac:dyDescent="0.2">
      <c r="A324" s="41" t="s">
        <v>81</v>
      </c>
      <c r="B324" s="42" t="s">
        <v>217</v>
      </c>
      <c r="C324" s="42" t="s">
        <v>21</v>
      </c>
      <c r="D324" s="42" t="s">
        <v>179</v>
      </c>
      <c r="E324" s="42" t="s">
        <v>21</v>
      </c>
      <c r="F324" s="42" t="s">
        <v>26</v>
      </c>
      <c r="G324" s="42" t="s">
        <v>23</v>
      </c>
      <c r="H324" s="42" t="s">
        <v>82</v>
      </c>
      <c r="I324" s="42"/>
      <c r="J324" s="43">
        <v>59810</v>
      </c>
      <c r="K324" s="43">
        <v>0</v>
      </c>
      <c r="L324" s="9">
        <f>L325</f>
        <v>0</v>
      </c>
      <c r="P324" s="9">
        <f>P325</f>
        <v>0</v>
      </c>
      <c r="Q324" s="53"/>
      <c r="R324" s="54"/>
    </row>
    <row r="325" spans="1:18" s="13" customFormat="1" ht="24" x14ac:dyDescent="0.2">
      <c r="A325" s="41" t="s">
        <v>44</v>
      </c>
      <c r="B325" s="42" t="s">
        <v>217</v>
      </c>
      <c r="C325" s="42" t="s">
        <v>21</v>
      </c>
      <c r="D325" s="42" t="s">
        <v>179</v>
      </c>
      <c r="E325" s="42" t="s">
        <v>21</v>
      </c>
      <c r="F325" s="42" t="s">
        <v>26</v>
      </c>
      <c r="G325" s="42" t="s">
        <v>23</v>
      </c>
      <c r="H325" s="42" t="s">
        <v>82</v>
      </c>
      <c r="I325" s="42" t="s">
        <v>45</v>
      </c>
      <c r="J325" s="43">
        <v>59810</v>
      </c>
      <c r="K325" s="43">
        <v>0</v>
      </c>
      <c r="L325" s="55">
        <f>K325/1000</f>
        <v>0</v>
      </c>
      <c r="M325" s="12">
        <v>1</v>
      </c>
      <c r="P325" s="56">
        <f>K325/1000</f>
        <v>0</v>
      </c>
      <c r="Q325" s="53"/>
      <c r="R325" s="54"/>
    </row>
    <row r="326" spans="1:18" s="13" customFormat="1" hidden="1" x14ac:dyDescent="0.2">
      <c r="A326" s="41" t="s">
        <v>120</v>
      </c>
      <c r="B326" s="42" t="s">
        <v>217</v>
      </c>
      <c r="C326" s="42" t="s">
        <v>21</v>
      </c>
      <c r="D326" s="42" t="s">
        <v>179</v>
      </c>
      <c r="E326" s="42" t="s">
        <v>21</v>
      </c>
      <c r="F326" s="42" t="s">
        <v>26</v>
      </c>
      <c r="G326" s="42" t="s">
        <v>23</v>
      </c>
      <c r="H326" s="42" t="s">
        <v>121</v>
      </c>
      <c r="I326" s="42"/>
      <c r="J326" s="43">
        <v>0</v>
      </c>
      <c r="K326" s="43">
        <v>0</v>
      </c>
      <c r="L326" s="65">
        <f>L327</f>
        <v>163.5</v>
      </c>
      <c r="P326" s="66">
        <f>P327</f>
        <v>163.5</v>
      </c>
      <c r="Q326" s="53"/>
      <c r="R326" s="54"/>
    </row>
    <row r="327" spans="1:18" s="13" customFormat="1" ht="24" hidden="1" x14ac:dyDescent="0.2">
      <c r="A327" s="41" t="s">
        <v>44</v>
      </c>
      <c r="B327" s="42" t="s">
        <v>217</v>
      </c>
      <c r="C327" s="42" t="s">
        <v>21</v>
      </c>
      <c r="D327" s="42" t="s">
        <v>179</v>
      </c>
      <c r="E327" s="42" t="s">
        <v>21</v>
      </c>
      <c r="F327" s="42" t="s">
        <v>26</v>
      </c>
      <c r="G327" s="42" t="s">
        <v>23</v>
      </c>
      <c r="H327" s="42" t="s">
        <v>121</v>
      </c>
      <c r="I327" s="42" t="s">
        <v>45</v>
      </c>
      <c r="J327" s="43">
        <v>0</v>
      </c>
      <c r="K327" s="43">
        <v>0</v>
      </c>
      <c r="L327" s="9">
        <f>L328+L329+L330</f>
        <v>163.5</v>
      </c>
      <c r="P327" s="9">
        <f>P328+P329+P330</f>
        <v>163.5</v>
      </c>
      <c r="Q327" s="53"/>
      <c r="R327" s="54"/>
    </row>
    <row r="328" spans="1:18" s="13" customFormat="1" ht="48" x14ac:dyDescent="0.2">
      <c r="A328" s="41" t="s">
        <v>39</v>
      </c>
      <c r="B328" s="42" t="s">
        <v>217</v>
      </c>
      <c r="C328" s="42" t="s">
        <v>21</v>
      </c>
      <c r="D328" s="42" t="s">
        <v>179</v>
      </c>
      <c r="E328" s="46" t="s">
        <v>40</v>
      </c>
      <c r="F328" s="46" t="s">
        <v>26</v>
      </c>
      <c r="G328" s="46" t="s">
        <v>27</v>
      </c>
      <c r="H328" s="46" t="s">
        <v>28</v>
      </c>
      <c r="I328" s="46"/>
      <c r="J328" s="43">
        <v>78500</v>
      </c>
      <c r="K328" s="43">
        <v>78500</v>
      </c>
      <c r="L328" s="55">
        <f>K328/1000</f>
        <v>78.5</v>
      </c>
      <c r="M328" s="12">
        <v>1</v>
      </c>
      <c r="P328" s="56">
        <f>K328/1000</f>
        <v>78.5</v>
      </c>
      <c r="Q328" s="53"/>
      <c r="R328" s="54"/>
    </row>
    <row r="329" spans="1:18" s="13" customFormat="1" ht="60" x14ac:dyDescent="0.2">
      <c r="A329" s="41" t="s">
        <v>41</v>
      </c>
      <c r="B329" s="42" t="s">
        <v>217</v>
      </c>
      <c r="C329" s="42" t="s">
        <v>21</v>
      </c>
      <c r="D329" s="42" t="s">
        <v>179</v>
      </c>
      <c r="E329" s="46" t="s">
        <v>40</v>
      </c>
      <c r="F329" s="46" t="s">
        <v>26</v>
      </c>
      <c r="G329" s="46" t="s">
        <v>23</v>
      </c>
      <c r="H329" s="46" t="s">
        <v>28</v>
      </c>
      <c r="I329" s="46"/>
      <c r="J329" s="43">
        <v>42500</v>
      </c>
      <c r="K329" s="43">
        <v>42500</v>
      </c>
      <c r="L329" s="55">
        <f>K329/1000</f>
        <v>42.5</v>
      </c>
      <c r="M329" s="12">
        <v>1</v>
      </c>
      <c r="P329" s="56">
        <f>K329/1000</f>
        <v>42.5</v>
      </c>
      <c r="Q329" s="53"/>
      <c r="R329" s="54"/>
    </row>
    <row r="330" spans="1:18" s="13" customFormat="1" ht="24" x14ac:dyDescent="0.2">
      <c r="A330" s="41" t="s">
        <v>42</v>
      </c>
      <c r="B330" s="42" t="s">
        <v>217</v>
      </c>
      <c r="C330" s="42" t="s">
        <v>21</v>
      </c>
      <c r="D330" s="42" t="s">
        <v>179</v>
      </c>
      <c r="E330" s="46" t="s">
        <v>40</v>
      </c>
      <c r="F330" s="46" t="s">
        <v>26</v>
      </c>
      <c r="G330" s="46" t="s">
        <v>23</v>
      </c>
      <c r="H330" s="46" t="s">
        <v>43</v>
      </c>
      <c r="I330" s="46"/>
      <c r="J330" s="43">
        <v>42500</v>
      </c>
      <c r="K330" s="43">
        <v>42500</v>
      </c>
      <c r="L330" s="55">
        <f>K330/1000</f>
        <v>42.5</v>
      </c>
      <c r="M330" s="12">
        <v>1</v>
      </c>
      <c r="P330" s="56">
        <f>K330/1000</f>
        <v>42.5</v>
      </c>
      <c r="Q330" s="53"/>
      <c r="R330" s="54"/>
    </row>
    <row r="331" spans="1:18" s="13" customFormat="1" ht="24" x14ac:dyDescent="0.2">
      <c r="A331" s="41" t="s">
        <v>44</v>
      </c>
      <c r="B331" s="42" t="s">
        <v>217</v>
      </c>
      <c r="C331" s="42" t="s">
        <v>21</v>
      </c>
      <c r="D331" s="42" t="s">
        <v>179</v>
      </c>
      <c r="E331" s="46" t="s">
        <v>40</v>
      </c>
      <c r="F331" s="46" t="s">
        <v>26</v>
      </c>
      <c r="G331" s="46" t="s">
        <v>23</v>
      </c>
      <c r="H331" s="46" t="s">
        <v>43</v>
      </c>
      <c r="I331" s="46" t="s">
        <v>45</v>
      </c>
      <c r="J331" s="43">
        <v>42500</v>
      </c>
      <c r="K331" s="43">
        <v>42500</v>
      </c>
      <c r="L331" s="65">
        <f>L332</f>
        <v>60</v>
      </c>
      <c r="P331" s="66">
        <f>P332</f>
        <v>60</v>
      </c>
      <c r="Q331" s="53"/>
      <c r="R331" s="54"/>
    </row>
    <row r="332" spans="1:18" s="13" customFormat="1" ht="60" x14ac:dyDescent="0.2">
      <c r="A332" s="41" t="s">
        <v>46</v>
      </c>
      <c r="B332" s="42" t="s">
        <v>217</v>
      </c>
      <c r="C332" s="42" t="s">
        <v>21</v>
      </c>
      <c r="D332" s="42" t="s">
        <v>179</v>
      </c>
      <c r="E332" s="46" t="s">
        <v>40</v>
      </c>
      <c r="F332" s="46" t="s">
        <v>26</v>
      </c>
      <c r="G332" s="46" t="s">
        <v>47</v>
      </c>
      <c r="H332" s="46" t="s">
        <v>28</v>
      </c>
      <c r="I332" s="46"/>
      <c r="J332" s="43">
        <v>36000</v>
      </c>
      <c r="K332" s="43">
        <v>36000</v>
      </c>
      <c r="L332" s="65">
        <f>L333</f>
        <v>60</v>
      </c>
      <c r="P332" s="66">
        <f>P333</f>
        <v>60</v>
      </c>
      <c r="Q332" s="53"/>
      <c r="R332" s="54"/>
    </row>
    <row r="333" spans="1:18" s="13" customFormat="1" x14ac:dyDescent="0.2">
      <c r="A333" s="41" t="s">
        <v>48</v>
      </c>
      <c r="B333" s="42" t="s">
        <v>217</v>
      </c>
      <c r="C333" s="42" t="s">
        <v>21</v>
      </c>
      <c r="D333" s="42" t="s">
        <v>179</v>
      </c>
      <c r="E333" s="46" t="s">
        <v>40</v>
      </c>
      <c r="F333" s="46" t="s">
        <v>26</v>
      </c>
      <c r="G333" s="46" t="s">
        <v>47</v>
      </c>
      <c r="H333" s="46" t="s">
        <v>49</v>
      </c>
      <c r="I333" s="46"/>
      <c r="J333" s="43">
        <v>36000</v>
      </c>
      <c r="K333" s="43">
        <v>36000</v>
      </c>
      <c r="L333" s="9">
        <f>L334+L335</f>
        <v>60</v>
      </c>
      <c r="P333" s="9">
        <f>P334+P335</f>
        <v>60</v>
      </c>
      <c r="Q333" s="53"/>
      <c r="R333" s="54"/>
    </row>
    <row r="334" spans="1:18" s="13" customFormat="1" ht="24" x14ac:dyDescent="0.2">
      <c r="A334" s="41" t="s">
        <v>44</v>
      </c>
      <c r="B334" s="42" t="s">
        <v>217</v>
      </c>
      <c r="C334" s="42" t="s">
        <v>21</v>
      </c>
      <c r="D334" s="42" t="s">
        <v>179</v>
      </c>
      <c r="E334" s="46" t="s">
        <v>40</v>
      </c>
      <c r="F334" s="46" t="s">
        <v>26</v>
      </c>
      <c r="G334" s="46" t="s">
        <v>47</v>
      </c>
      <c r="H334" s="46" t="s">
        <v>49</v>
      </c>
      <c r="I334" s="46" t="s">
        <v>45</v>
      </c>
      <c r="J334" s="43">
        <v>36000</v>
      </c>
      <c r="K334" s="43">
        <v>36000</v>
      </c>
      <c r="L334" s="55">
        <f>K334/1000</f>
        <v>36</v>
      </c>
      <c r="M334" s="12">
        <v>1</v>
      </c>
      <c r="P334" s="56">
        <f>K334/1000</f>
        <v>36</v>
      </c>
      <c r="Q334" s="53"/>
      <c r="R334" s="54"/>
    </row>
    <row r="335" spans="1:18" s="13" customFormat="1" ht="36" x14ac:dyDescent="0.2">
      <c r="A335" s="41" t="s">
        <v>64</v>
      </c>
      <c r="B335" s="42" t="s">
        <v>217</v>
      </c>
      <c r="C335" s="42" t="s">
        <v>21</v>
      </c>
      <c r="D335" s="42" t="s">
        <v>179</v>
      </c>
      <c r="E335" s="46" t="s">
        <v>65</v>
      </c>
      <c r="F335" s="46" t="s">
        <v>26</v>
      </c>
      <c r="G335" s="46" t="s">
        <v>27</v>
      </c>
      <c r="H335" s="46" t="s">
        <v>28</v>
      </c>
      <c r="I335" s="46"/>
      <c r="J335" s="47">
        <v>24000</v>
      </c>
      <c r="K335" s="47">
        <v>24000</v>
      </c>
      <c r="L335" s="55">
        <f>K335/1000</f>
        <v>24</v>
      </c>
      <c r="M335" s="12">
        <v>1</v>
      </c>
      <c r="P335" s="56">
        <f>K335/1000</f>
        <v>24</v>
      </c>
      <c r="Q335" s="53"/>
      <c r="R335" s="54"/>
    </row>
    <row r="336" spans="1:18" s="13" customFormat="1" ht="36" x14ac:dyDescent="0.2">
      <c r="A336" s="41" t="s">
        <v>66</v>
      </c>
      <c r="B336" s="42" t="s">
        <v>217</v>
      </c>
      <c r="C336" s="42" t="s">
        <v>21</v>
      </c>
      <c r="D336" s="42" t="s">
        <v>179</v>
      </c>
      <c r="E336" s="46" t="s">
        <v>65</v>
      </c>
      <c r="F336" s="46" t="s">
        <v>26</v>
      </c>
      <c r="G336" s="46" t="s">
        <v>47</v>
      </c>
      <c r="H336" s="46" t="s">
        <v>28</v>
      </c>
      <c r="I336" s="46"/>
      <c r="J336" s="47">
        <v>24000</v>
      </c>
      <c r="K336" s="47">
        <v>24000</v>
      </c>
      <c r="L336" s="65">
        <f>L337</f>
        <v>3</v>
      </c>
      <c r="P336" s="66">
        <f>P337</f>
        <v>3</v>
      </c>
      <c r="Q336" s="53"/>
      <c r="R336" s="54"/>
    </row>
    <row r="337" spans="1:18" s="13" customFormat="1" ht="36" x14ac:dyDescent="0.2">
      <c r="A337" s="41" t="s">
        <v>67</v>
      </c>
      <c r="B337" s="42" t="s">
        <v>217</v>
      </c>
      <c r="C337" s="42" t="s">
        <v>21</v>
      </c>
      <c r="D337" s="42" t="s">
        <v>179</v>
      </c>
      <c r="E337" s="46" t="s">
        <v>65</v>
      </c>
      <c r="F337" s="46" t="s">
        <v>26</v>
      </c>
      <c r="G337" s="46" t="s">
        <v>47</v>
      </c>
      <c r="H337" s="46" t="s">
        <v>68</v>
      </c>
      <c r="I337" s="46"/>
      <c r="J337" s="47">
        <v>24000</v>
      </c>
      <c r="K337" s="47">
        <v>24000</v>
      </c>
      <c r="L337" s="65">
        <f>L338</f>
        <v>3</v>
      </c>
      <c r="P337" s="66">
        <f>P338</f>
        <v>3</v>
      </c>
      <c r="Q337" s="53"/>
      <c r="R337" s="54"/>
    </row>
    <row r="338" spans="1:18" s="13" customFormat="1" ht="24" x14ac:dyDescent="0.2">
      <c r="A338" s="41" t="s">
        <v>44</v>
      </c>
      <c r="B338" s="42" t="s">
        <v>217</v>
      </c>
      <c r="C338" s="42" t="s">
        <v>21</v>
      </c>
      <c r="D338" s="42" t="s">
        <v>179</v>
      </c>
      <c r="E338" s="46" t="s">
        <v>65</v>
      </c>
      <c r="F338" s="46" t="s">
        <v>26</v>
      </c>
      <c r="G338" s="46" t="s">
        <v>47</v>
      </c>
      <c r="H338" s="46" t="s">
        <v>68</v>
      </c>
      <c r="I338" s="46" t="s">
        <v>45</v>
      </c>
      <c r="J338" s="47">
        <v>24000</v>
      </c>
      <c r="K338" s="47">
        <v>24000</v>
      </c>
      <c r="L338" s="9">
        <f>L339</f>
        <v>3</v>
      </c>
      <c r="P338" s="9">
        <f>P339</f>
        <v>3</v>
      </c>
      <c r="Q338" s="53"/>
      <c r="R338" s="54"/>
    </row>
    <row r="339" spans="1:18" s="13" customFormat="1" ht="36" x14ac:dyDescent="0.2">
      <c r="A339" s="41" t="s">
        <v>215</v>
      </c>
      <c r="B339" s="42" t="s">
        <v>217</v>
      </c>
      <c r="C339" s="42" t="s">
        <v>21</v>
      </c>
      <c r="D339" s="42" t="s">
        <v>179</v>
      </c>
      <c r="E339" s="46" t="s">
        <v>72</v>
      </c>
      <c r="F339" s="46" t="s">
        <v>26</v>
      </c>
      <c r="G339" s="46" t="s">
        <v>27</v>
      </c>
      <c r="H339" s="46" t="s">
        <v>28</v>
      </c>
      <c r="I339" s="46"/>
      <c r="J339" s="47">
        <v>3000</v>
      </c>
      <c r="K339" s="47">
        <v>3000</v>
      </c>
      <c r="L339" s="55">
        <f>K339/1000</f>
        <v>3</v>
      </c>
      <c r="M339" s="12">
        <v>1</v>
      </c>
      <c r="P339" s="56">
        <f>K339/1000</f>
        <v>3</v>
      </c>
      <c r="Q339" s="53"/>
      <c r="R339" s="54"/>
    </row>
    <row r="340" spans="1:18" s="13" customFormat="1" ht="36" x14ac:dyDescent="0.2">
      <c r="A340" s="41" t="s">
        <v>76</v>
      </c>
      <c r="B340" s="42" t="s">
        <v>217</v>
      </c>
      <c r="C340" s="42" t="s">
        <v>21</v>
      </c>
      <c r="D340" s="42" t="s">
        <v>179</v>
      </c>
      <c r="E340" s="46" t="s">
        <v>72</v>
      </c>
      <c r="F340" s="46" t="s">
        <v>26</v>
      </c>
      <c r="G340" s="46" t="s">
        <v>51</v>
      </c>
      <c r="H340" s="46" t="s">
        <v>28</v>
      </c>
      <c r="I340" s="46"/>
      <c r="J340" s="47">
        <v>3000</v>
      </c>
      <c r="K340" s="47">
        <v>3000</v>
      </c>
      <c r="L340" s="65">
        <f>L341</f>
        <v>0</v>
      </c>
      <c r="P340" s="66">
        <f>P341</f>
        <v>0</v>
      </c>
      <c r="Q340" s="53"/>
      <c r="R340" s="54"/>
    </row>
    <row r="341" spans="1:18" s="13" customFormat="1" ht="24" x14ac:dyDescent="0.2">
      <c r="A341" s="41" t="s">
        <v>73</v>
      </c>
      <c r="B341" s="42" t="s">
        <v>217</v>
      </c>
      <c r="C341" s="42" t="s">
        <v>21</v>
      </c>
      <c r="D341" s="42" t="s">
        <v>179</v>
      </c>
      <c r="E341" s="46" t="s">
        <v>72</v>
      </c>
      <c r="F341" s="46" t="s">
        <v>26</v>
      </c>
      <c r="G341" s="46" t="s">
        <v>51</v>
      </c>
      <c r="H341" s="46" t="s">
        <v>74</v>
      </c>
      <c r="I341" s="46"/>
      <c r="J341" s="47">
        <v>3000</v>
      </c>
      <c r="K341" s="47">
        <v>3000</v>
      </c>
      <c r="L341" s="65">
        <f>L342</f>
        <v>0</v>
      </c>
      <c r="P341" s="66">
        <f>P342</f>
        <v>0</v>
      </c>
      <c r="Q341" s="53"/>
      <c r="R341" s="54"/>
    </row>
    <row r="342" spans="1:18" s="13" customFormat="1" ht="24" x14ac:dyDescent="0.2">
      <c r="A342" s="41" t="s">
        <v>44</v>
      </c>
      <c r="B342" s="42" t="s">
        <v>217</v>
      </c>
      <c r="C342" s="42" t="s">
        <v>21</v>
      </c>
      <c r="D342" s="42" t="s">
        <v>179</v>
      </c>
      <c r="E342" s="46" t="s">
        <v>72</v>
      </c>
      <c r="F342" s="46" t="s">
        <v>26</v>
      </c>
      <c r="G342" s="46" t="s">
        <v>51</v>
      </c>
      <c r="H342" s="46" t="s">
        <v>74</v>
      </c>
      <c r="I342" s="46" t="s">
        <v>45</v>
      </c>
      <c r="J342" s="47">
        <v>3000</v>
      </c>
      <c r="K342" s="47">
        <v>3000</v>
      </c>
      <c r="L342" s="65">
        <f>L343</f>
        <v>0</v>
      </c>
      <c r="P342" s="66">
        <f>P343</f>
        <v>0</v>
      </c>
      <c r="Q342" s="53"/>
      <c r="R342" s="54"/>
    </row>
    <row r="343" spans="1:18" s="13" customFormat="1" hidden="1" x14ac:dyDescent="0.2">
      <c r="A343" s="41" t="s">
        <v>93</v>
      </c>
      <c r="B343" s="42" t="s">
        <v>217</v>
      </c>
      <c r="C343" s="42" t="s">
        <v>21</v>
      </c>
      <c r="D343" s="42" t="s">
        <v>179</v>
      </c>
      <c r="E343" s="46" t="s">
        <v>94</v>
      </c>
      <c r="F343" s="46" t="s">
        <v>26</v>
      </c>
      <c r="G343" s="46" t="s">
        <v>27</v>
      </c>
      <c r="H343" s="46" t="s">
        <v>28</v>
      </c>
      <c r="I343" s="46"/>
      <c r="J343" s="47">
        <v>0</v>
      </c>
      <c r="K343" s="47">
        <v>0</v>
      </c>
      <c r="L343" s="65">
        <f>L344</f>
        <v>0</v>
      </c>
      <c r="P343" s="66">
        <f>P344</f>
        <v>0</v>
      </c>
      <c r="Q343" s="53"/>
      <c r="R343" s="54"/>
    </row>
    <row r="344" spans="1:18" s="13" customFormat="1" hidden="1" x14ac:dyDescent="0.2">
      <c r="A344" s="41" t="s">
        <v>95</v>
      </c>
      <c r="B344" s="42" t="s">
        <v>217</v>
      </c>
      <c r="C344" s="42" t="s">
        <v>21</v>
      </c>
      <c r="D344" s="42" t="s">
        <v>179</v>
      </c>
      <c r="E344" s="46" t="s">
        <v>94</v>
      </c>
      <c r="F344" s="46" t="s">
        <v>96</v>
      </c>
      <c r="G344" s="46" t="s">
        <v>27</v>
      </c>
      <c r="H344" s="46" t="s">
        <v>28</v>
      </c>
      <c r="I344" s="46"/>
      <c r="J344" s="47">
        <v>0</v>
      </c>
      <c r="K344" s="47">
        <v>0</v>
      </c>
      <c r="L344" s="9">
        <f>L345</f>
        <v>0</v>
      </c>
      <c r="P344" s="9">
        <f>P345</f>
        <v>0</v>
      </c>
      <c r="Q344" s="53"/>
      <c r="R344" s="54"/>
    </row>
    <row r="345" spans="1:18" s="13" customFormat="1" ht="72" hidden="1" x14ac:dyDescent="0.2">
      <c r="A345" s="41" t="s">
        <v>517</v>
      </c>
      <c r="B345" s="42" t="s">
        <v>217</v>
      </c>
      <c r="C345" s="42" t="s">
        <v>21</v>
      </c>
      <c r="D345" s="42" t="s">
        <v>179</v>
      </c>
      <c r="E345" s="46" t="s">
        <v>94</v>
      </c>
      <c r="F345" s="46" t="s">
        <v>96</v>
      </c>
      <c r="G345" s="46" t="s">
        <v>27</v>
      </c>
      <c r="H345" s="46" t="s">
        <v>518</v>
      </c>
      <c r="I345" s="46"/>
      <c r="J345" s="47">
        <v>0</v>
      </c>
      <c r="K345" s="47">
        <v>0</v>
      </c>
      <c r="L345" s="55">
        <f>K345/1000</f>
        <v>0</v>
      </c>
      <c r="M345" s="12">
        <v>1</v>
      </c>
      <c r="P345" s="56">
        <f>K345/1000</f>
        <v>0</v>
      </c>
      <c r="Q345" s="53"/>
      <c r="R345" s="54"/>
    </row>
    <row r="346" spans="1:18" s="13" customFormat="1" ht="24" hidden="1" x14ac:dyDescent="0.2">
      <c r="A346" s="41" t="s">
        <v>44</v>
      </c>
      <c r="B346" s="42" t="s">
        <v>217</v>
      </c>
      <c r="C346" s="42" t="s">
        <v>21</v>
      </c>
      <c r="D346" s="42" t="s">
        <v>179</v>
      </c>
      <c r="E346" s="46" t="s">
        <v>94</v>
      </c>
      <c r="F346" s="46" t="s">
        <v>96</v>
      </c>
      <c r="G346" s="46" t="s">
        <v>27</v>
      </c>
      <c r="H346" s="46" t="s">
        <v>518</v>
      </c>
      <c r="I346" s="46" t="s">
        <v>45</v>
      </c>
      <c r="J346" s="47">
        <v>0</v>
      </c>
      <c r="K346" s="47">
        <v>0</v>
      </c>
      <c r="L346" s="51">
        <f>L347</f>
        <v>21134.67</v>
      </c>
      <c r="P346" s="52">
        <f>P347</f>
        <v>21134.67</v>
      </c>
      <c r="Q346" s="53"/>
      <c r="R346" s="54"/>
    </row>
    <row r="347" spans="1:18" s="13" customFormat="1" x14ac:dyDescent="0.2">
      <c r="A347" s="41" t="s">
        <v>98</v>
      </c>
      <c r="B347" s="42" t="s">
        <v>217</v>
      </c>
      <c r="C347" s="42" t="s">
        <v>21</v>
      </c>
      <c r="D347" s="42">
        <v>13</v>
      </c>
      <c r="E347" s="42"/>
      <c r="F347" s="42"/>
      <c r="G347" s="42"/>
      <c r="H347" s="42"/>
      <c r="I347" s="42"/>
      <c r="J347" s="43">
        <v>24719440</v>
      </c>
      <c r="K347" s="43">
        <v>24148980</v>
      </c>
      <c r="L347" s="51">
        <f>L348</f>
        <v>21134.67</v>
      </c>
      <c r="P347" s="52">
        <f>P348</f>
        <v>21134.67</v>
      </c>
      <c r="Q347" s="53"/>
      <c r="R347" s="54"/>
    </row>
    <row r="348" spans="1:18" s="13" customFormat="1" ht="36" x14ac:dyDescent="0.2">
      <c r="A348" s="41" t="s">
        <v>219</v>
      </c>
      <c r="B348" s="42" t="s">
        <v>217</v>
      </c>
      <c r="C348" s="42" t="s">
        <v>21</v>
      </c>
      <c r="D348" s="42" t="s">
        <v>99</v>
      </c>
      <c r="E348" s="42" t="s">
        <v>21</v>
      </c>
      <c r="F348" s="42" t="s">
        <v>26</v>
      </c>
      <c r="G348" s="42" t="s">
        <v>27</v>
      </c>
      <c r="H348" s="42" t="s">
        <v>28</v>
      </c>
      <c r="I348" s="42"/>
      <c r="J348" s="43">
        <v>24643830</v>
      </c>
      <c r="K348" s="43">
        <v>24073370</v>
      </c>
      <c r="L348" s="51">
        <f>L349</f>
        <v>21134.67</v>
      </c>
      <c r="P348" s="52">
        <f>P349</f>
        <v>21134.67</v>
      </c>
      <c r="Q348" s="53"/>
      <c r="R348" s="54"/>
    </row>
    <row r="349" spans="1:18" s="13" customFormat="1" ht="36" x14ac:dyDescent="0.2">
      <c r="A349" s="41" t="s">
        <v>221</v>
      </c>
      <c r="B349" s="42" t="s">
        <v>217</v>
      </c>
      <c r="C349" s="42" t="s">
        <v>21</v>
      </c>
      <c r="D349" s="42" t="s">
        <v>99</v>
      </c>
      <c r="E349" s="42" t="s">
        <v>21</v>
      </c>
      <c r="F349" s="42" t="s">
        <v>26</v>
      </c>
      <c r="G349" s="42" t="s">
        <v>21</v>
      </c>
      <c r="H349" s="42" t="s">
        <v>28</v>
      </c>
      <c r="I349" s="42"/>
      <c r="J349" s="43">
        <v>24643830</v>
      </c>
      <c r="K349" s="43">
        <v>24073370</v>
      </c>
      <c r="L349" s="51">
        <f>L350</f>
        <v>21134.67</v>
      </c>
      <c r="P349" s="52">
        <f>P350</f>
        <v>21134.67</v>
      </c>
      <c r="Q349" s="53"/>
      <c r="R349" s="54"/>
    </row>
    <row r="350" spans="1:18" s="13" customFormat="1" ht="36" x14ac:dyDescent="0.2">
      <c r="A350" s="41" t="s">
        <v>222</v>
      </c>
      <c r="B350" s="42" t="s">
        <v>217</v>
      </c>
      <c r="C350" s="42" t="s">
        <v>21</v>
      </c>
      <c r="D350" s="42" t="s">
        <v>99</v>
      </c>
      <c r="E350" s="42" t="s">
        <v>21</v>
      </c>
      <c r="F350" s="42" t="s">
        <v>26</v>
      </c>
      <c r="G350" s="42" t="s">
        <v>21</v>
      </c>
      <c r="H350" s="42" t="s">
        <v>223</v>
      </c>
      <c r="I350" s="42"/>
      <c r="J350" s="43">
        <v>24643830</v>
      </c>
      <c r="K350" s="43">
        <v>24073370</v>
      </c>
      <c r="L350" s="11">
        <f>L351</f>
        <v>21134.67</v>
      </c>
      <c r="P350" s="11">
        <f>P351</f>
        <v>21134.67</v>
      </c>
      <c r="Q350" s="53"/>
      <c r="R350" s="54"/>
    </row>
    <row r="351" spans="1:18" s="13" customFormat="1" ht="60" x14ac:dyDescent="0.2">
      <c r="A351" s="41" t="s">
        <v>508</v>
      </c>
      <c r="B351" s="42" t="s">
        <v>217</v>
      </c>
      <c r="C351" s="42" t="s">
        <v>21</v>
      </c>
      <c r="D351" s="42" t="s">
        <v>99</v>
      </c>
      <c r="E351" s="42" t="s">
        <v>21</v>
      </c>
      <c r="F351" s="42" t="s">
        <v>26</v>
      </c>
      <c r="G351" s="42" t="s">
        <v>21</v>
      </c>
      <c r="H351" s="42" t="s">
        <v>223</v>
      </c>
      <c r="I351" s="42" t="s">
        <v>34</v>
      </c>
      <c r="J351" s="43">
        <v>21134670</v>
      </c>
      <c r="K351" s="43">
        <v>21134670</v>
      </c>
      <c r="L351" s="55">
        <f>K351/1000</f>
        <v>21134.67</v>
      </c>
      <c r="M351" s="12">
        <v>1</v>
      </c>
      <c r="P351" s="56">
        <f>K351/1000</f>
        <v>21134.67</v>
      </c>
      <c r="Q351" s="53"/>
      <c r="R351" s="54"/>
    </row>
    <row r="352" spans="1:18" s="10" customFormat="1" ht="24" x14ac:dyDescent="0.2">
      <c r="A352" s="41" t="s">
        <v>44</v>
      </c>
      <c r="B352" s="42" t="s">
        <v>217</v>
      </c>
      <c r="C352" s="42" t="s">
        <v>21</v>
      </c>
      <c r="D352" s="42" t="s">
        <v>99</v>
      </c>
      <c r="E352" s="42" t="s">
        <v>21</v>
      </c>
      <c r="F352" s="42" t="s">
        <v>26</v>
      </c>
      <c r="G352" s="42" t="s">
        <v>21</v>
      </c>
      <c r="H352" s="42" t="s">
        <v>223</v>
      </c>
      <c r="I352" s="42" t="s">
        <v>45</v>
      </c>
      <c r="J352" s="43">
        <v>3317200</v>
      </c>
      <c r="K352" s="43">
        <v>2746740</v>
      </c>
      <c r="L352" s="51">
        <f>L353</f>
        <v>54.01</v>
      </c>
      <c r="P352" s="52">
        <f>P353</f>
        <v>54.01</v>
      </c>
      <c r="Q352" s="53"/>
      <c r="R352" s="54"/>
    </row>
    <row r="353" spans="1:18" s="10" customFormat="1" x14ac:dyDescent="0.2">
      <c r="A353" s="41" t="s">
        <v>79</v>
      </c>
      <c r="B353" s="42" t="s">
        <v>217</v>
      </c>
      <c r="C353" s="42" t="s">
        <v>21</v>
      </c>
      <c r="D353" s="42" t="s">
        <v>99</v>
      </c>
      <c r="E353" s="42" t="s">
        <v>21</v>
      </c>
      <c r="F353" s="42" t="s">
        <v>26</v>
      </c>
      <c r="G353" s="42" t="s">
        <v>21</v>
      </c>
      <c r="H353" s="42" t="s">
        <v>223</v>
      </c>
      <c r="I353" s="42" t="s">
        <v>80</v>
      </c>
      <c r="J353" s="43">
        <v>191960</v>
      </c>
      <c r="K353" s="43">
        <v>191960</v>
      </c>
      <c r="L353" s="51">
        <f>L354</f>
        <v>54.01</v>
      </c>
      <c r="P353" s="52">
        <f>P354</f>
        <v>54.01</v>
      </c>
      <c r="Q353" s="53"/>
      <c r="R353" s="54"/>
    </row>
    <row r="354" spans="1:18" s="10" customFormat="1" hidden="1" x14ac:dyDescent="0.2">
      <c r="A354" s="41" t="s">
        <v>120</v>
      </c>
      <c r="B354" s="42" t="s">
        <v>217</v>
      </c>
      <c r="C354" s="42" t="s">
        <v>21</v>
      </c>
      <c r="D354" s="42" t="s">
        <v>99</v>
      </c>
      <c r="E354" s="42" t="s">
        <v>21</v>
      </c>
      <c r="F354" s="42" t="s">
        <v>26</v>
      </c>
      <c r="G354" s="42" t="s">
        <v>21</v>
      </c>
      <c r="H354" s="46" t="s">
        <v>121</v>
      </c>
      <c r="I354" s="46"/>
      <c r="J354" s="43">
        <v>0</v>
      </c>
      <c r="K354" s="43">
        <v>0</v>
      </c>
      <c r="L354" s="51">
        <f>L355</f>
        <v>54.01</v>
      </c>
      <c r="P354" s="52">
        <f>P355</f>
        <v>54.01</v>
      </c>
      <c r="Q354" s="53"/>
      <c r="R354" s="54"/>
    </row>
    <row r="355" spans="1:18" s="10" customFormat="1" ht="24" hidden="1" x14ac:dyDescent="0.2">
      <c r="A355" s="41" t="s">
        <v>44</v>
      </c>
      <c r="B355" s="42" t="s">
        <v>217</v>
      </c>
      <c r="C355" s="42" t="s">
        <v>21</v>
      </c>
      <c r="D355" s="42" t="s">
        <v>99</v>
      </c>
      <c r="E355" s="42" t="s">
        <v>21</v>
      </c>
      <c r="F355" s="42" t="s">
        <v>26</v>
      </c>
      <c r="G355" s="42" t="s">
        <v>21</v>
      </c>
      <c r="H355" s="46" t="s">
        <v>121</v>
      </c>
      <c r="I355" s="46" t="s">
        <v>45</v>
      </c>
      <c r="J355" s="43">
        <v>0</v>
      </c>
      <c r="K355" s="43">
        <v>0</v>
      </c>
      <c r="L355" s="51">
        <f>L356</f>
        <v>54.01</v>
      </c>
      <c r="P355" s="52">
        <f>P356</f>
        <v>54.01</v>
      </c>
      <c r="Q355" s="53"/>
      <c r="R355" s="54"/>
    </row>
    <row r="356" spans="1:18" s="10" customFormat="1" ht="48" x14ac:dyDescent="0.2">
      <c r="A356" s="41" t="s">
        <v>39</v>
      </c>
      <c r="B356" s="42" t="s">
        <v>217</v>
      </c>
      <c r="C356" s="42" t="s">
        <v>21</v>
      </c>
      <c r="D356" s="42" t="s">
        <v>99</v>
      </c>
      <c r="E356" s="46" t="s">
        <v>40</v>
      </c>
      <c r="F356" s="46" t="s">
        <v>26</v>
      </c>
      <c r="G356" s="46" t="s">
        <v>27</v>
      </c>
      <c r="H356" s="46" t="s">
        <v>28</v>
      </c>
      <c r="I356" s="46"/>
      <c r="J356" s="43">
        <v>75610</v>
      </c>
      <c r="K356" s="43">
        <v>75610</v>
      </c>
      <c r="L356" s="11">
        <f>L357</f>
        <v>54.01</v>
      </c>
      <c r="P356" s="11">
        <f>P357</f>
        <v>54.01</v>
      </c>
      <c r="Q356" s="53"/>
      <c r="R356" s="54"/>
    </row>
    <row r="357" spans="1:18" s="10" customFormat="1" ht="60" x14ac:dyDescent="0.2">
      <c r="A357" s="41" t="s">
        <v>41</v>
      </c>
      <c r="B357" s="42" t="s">
        <v>217</v>
      </c>
      <c r="C357" s="42" t="s">
        <v>21</v>
      </c>
      <c r="D357" s="46" t="s">
        <v>99</v>
      </c>
      <c r="E357" s="46" t="s">
        <v>40</v>
      </c>
      <c r="F357" s="46" t="s">
        <v>26</v>
      </c>
      <c r="G357" s="46" t="s">
        <v>23</v>
      </c>
      <c r="H357" s="46" t="s">
        <v>28</v>
      </c>
      <c r="I357" s="46"/>
      <c r="J357" s="43">
        <v>54010</v>
      </c>
      <c r="K357" s="43">
        <v>54010</v>
      </c>
      <c r="L357" s="55">
        <f>K357/1000</f>
        <v>54.01</v>
      </c>
      <c r="M357" s="12">
        <v>1</v>
      </c>
      <c r="P357" s="56">
        <f>K357/1000</f>
        <v>54.01</v>
      </c>
      <c r="Q357" s="53"/>
      <c r="R357" s="54"/>
    </row>
    <row r="358" spans="1:18" s="13" customFormat="1" ht="24" x14ac:dyDescent="0.2">
      <c r="A358" s="41" t="s">
        <v>42</v>
      </c>
      <c r="B358" s="42" t="s">
        <v>217</v>
      </c>
      <c r="C358" s="42" t="s">
        <v>21</v>
      </c>
      <c r="D358" s="46" t="s">
        <v>99</v>
      </c>
      <c r="E358" s="46" t="s">
        <v>40</v>
      </c>
      <c r="F358" s="46" t="s">
        <v>26</v>
      </c>
      <c r="G358" s="46" t="s">
        <v>23</v>
      </c>
      <c r="H358" s="46" t="s">
        <v>43</v>
      </c>
      <c r="I358" s="46"/>
      <c r="J358" s="43">
        <v>54010</v>
      </c>
      <c r="K358" s="43">
        <v>54010</v>
      </c>
      <c r="L358" s="65" t="e">
        <f>L359+L385+L374+#REF!</f>
        <v>#REF!</v>
      </c>
      <c r="P358" s="66" t="e">
        <f>P359+P385+P374+#REF!</f>
        <v>#REF!</v>
      </c>
      <c r="Q358" s="53"/>
      <c r="R358" s="54"/>
    </row>
    <row r="359" spans="1:18" s="13" customFormat="1" ht="24" x14ac:dyDescent="0.2">
      <c r="A359" s="41" t="s">
        <v>44</v>
      </c>
      <c r="B359" s="42" t="s">
        <v>217</v>
      </c>
      <c r="C359" s="42" t="s">
        <v>21</v>
      </c>
      <c r="D359" s="46" t="s">
        <v>99</v>
      </c>
      <c r="E359" s="46" t="s">
        <v>40</v>
      </c>
      <c r="F359" s="46" t="s">
        <v>26</v>
      </c>
      <c r="G359" s="46" t="s">
        <v>23</v>
      </c>
      <c r="H359" s="46" t="s">
        <v>43</v>
      </c>
      <c r="I359" s="46" t="s">
        <v>45</v>
      </c>
      <c r="J359" s="43">
        <v>54010</v>
      </c>
      <c r="K359" s="43">
        <v>54010</v>
      </c>
      <c r="L359" s="65">
        <f>L360</f>
        <v>0</v>
      </c>
      <c r="P359" s="66">
        <f>P360</f>
        <v>0</v>
      </c>
      <c r="Q359" s="53"/>
      <c r="R359" s="54"/>
    </row>
    <row r="360" spans="1:18" s="13" customFormat="1" ht="60" x14ac:dyDescent="0.2">
      <c r="A360" s="41" t="s">
        <v>46</v>
      </c>
      <c r="B360" s="42" t="s">
        <v>217</v>
      </c>
      <c r="C360" s="42" t="s">
        <v>21</v>
      </c>
      <c r="D360" s="42" t="s">
        <v>99</v>
      </c>
      <c r="E360" s="46" t="s">
        <v>40</v>
      </c>
      <c r="F360" s="46" t="s">
        <v>26</v>
      </c>
      <c r="G360" s="46" t="s">
        <v>47</v>
      </c>
      <c r="H360" s="46" t="s">
        <v>28</v>
      </c>
      <c r="I360" s="46"/>
      <c r="J360" s="43">
        <v>21600</v>
      </c>
      <c r="K360" s="43">
        <v>21600</v>
      </c>
      <c r="L360" s="65">
        <f>L361</f>
        <v>0</v>
      </c>
      <c r="P360" s="66">
        <f>P361</f>
        <v>0</v>
      </c>
      <c r="Q360" s="53"/>
      <c r="R360" s="54"/>
    </row>
    <row r="361" spans="1:18" s="13" customFormat="1" x14ac:dyDescent="0.2">
      <c r="A361" s="41" t="s">
        <v>48</v>
      </c>
      <c r="B361" s="42" t="s">
        <v>217</v>
      </c>
      <c r="C361" s="42" t="s">
        <v>21</v>
      </c>
      <c r="D361" s="42" t="s">
        <v>99</v>
      </c>
      <c r="E361" s="46" t="s">
        <v>40</v>
      </c>
      <c r="F361" s="46" t="s">
        <v>26</v>
      </c>
      <c r="G361" s="46" t="s">
        <v>47</v>
      </c>
      <c r="H361" s="46" t="s">
        <v>49</v>
      </c>
      <c r="I361" s="46"/>
      <c r="J361" s="43">
        <v>21600</v>
      </c>
      <c r="K361" s="43">
        <v>21600</v>
      </c>
      <c r="L361" s="65">
        <f>L362+L370+L367</f>
        <v>0</v>
      </c>
      <c r="P361" s="66">
        <f>P362+P370+P367</f>
        <v>0</v>
      </c>
      <c r="Q361" s="53"/>
      <c r="R361" s="54"/>
    </row>
    <row r="362" spans="1:18" s="13" customFormat="1" ht="24" x14ac:dyDescent="0.2">
      <c r="A362" s="41" t="s">
        <v>44</v>
      </c>
      <c r="B362" s="42" t="s">
        <v>217</v>
      </c>
      <c r="C362" s="42" t="s">
        <v>21</v>
      </c>
      <c r="D362" s="42" t="s">
        <v>99</v>
      </c>
      <c r="E362" s="46" t="s">
        <v>40</v>
      </c>
      <c r="F362" s="46" t="s">
        <v>26</v>
      </c>
      <c r="G362" s="46" t="s">
        <v>47</v>
      </c>
      <c r="H362" s="46" t="s">
        <v>49</v>
      </c>
      <c r="I362" s="46" t="s">
        <v>45</v>
      </c>
      <c r="J362" s="43">
        <v>21600</v>
      </c>
      <c r="K362" s="43">
        <v>21600</v>
      </c>
      <c r="L362" s="65">
        <f>L363</f>
        <v>0</v>
      </c>
      <c r="P362" s="66">
        <f>P363</f>
        <v>0</v>
      </c>
      <c r="Q362" s="53"/>
      <c r="R362" s="54"/>
    </row>
    <row r="363" spans="1:18" s="13" customFormat="1" ht="24" hidden="1" x14ac:dyDescent="0.2">
      <c r="A363" s="41" t="s">
        <v>106</v>
      </c>
      <c r="B363" s="42" t="s">
        <v>217</v>
      </c>
      <c r="C363" s="42" t="s">
        <v>21</v>
      </c>
      <c r="D363" s="42">
        <v>13</v>
      </c>
      <c r="E363" s="46" t="s">
        <v>107</v>
      </c>
      <c r="F363" s="46" t="s">
        <v>26</v>
      </c>
      <c r="G363" s="46" t="s">
        <v>27</v>
      </c>
      <c r="H363" s="46" t="s">
        <v>28</v>
      </c>
      <c r="I363" s="42"/>
      <c r="J363" s="43">
        <v>0</v>
      </c>
      <c r="K363" s="43">
        <v>0</v>
      </c>
      <c r="L363" s="9">
        <f>L364+L365+L366</f>
        <v>0</v>
      </c>
      <c r="P363" s="9">
        <f>P364+P365+P366</f>
        <v>0</v>
      </c>
      <c r="Q363" s="53"/>
      <c r="R363" s="54"/>
    </row>
    <row r="364" spans="1:18" s="13" customFormat="1" ht="24" hidden="1" x14ac:dyDescent="0.2">
      <c r="A364" s="41" t="s">
        <v>108</v>
      </c>
      <c r="B364" s="42" t="s">
        <v>217</v>
      </c>
      <c r="C364" s="42" t="s">
        <v>21</v>
      </c>
      <c r="D364" s="42">
        <v>13</v>
      </c>
      <c r="E364" s="46" t="s">
        <v>107</v>
      </c>
      <c r="F364" s="46" t="s">
        <v>96</v>
      </c>
      <c r="G364" s="46" t="s">
        <v>27</v>
      </c>
      <c r="H364" s="46" t="s">
        <v>28</v>
      </c>
      <c r="I364" s="42"/>
      <c r="J364" s="43">
        <v>0</v>
      </c>
      <c r="K364" s="43">
        <v>0</v>
      </c>
      <c r="L364" s="55">
        <f>K364/1000</f>
        <v>0</v>
      </c>
      <c r="M364" s="12">
        <v>1</v>
      </c>
      <c r="P364" s="56">
        <f>K364/1000</f>
        <v>0</v>
      </c>
      <c r="Q364" s="53"/>
      <c r="R364" s="54"/>
    </row>
    <row r="365" spans="1:18" s="13" customFormat="1" ht="24" hidden="1" x14ac:dyDescent="0.2">
      <c r="A365" s="41" t="s">
        <v>224</v>
      </c>
      <c r="B365" s="42" t="s">
        <v>217</v>
      </c>
      <c r="C365" s="42" t="s">
        <v>21</v>
      </c>
      <c r="D365" s="42">
        <v>13</v>
      </c>
      <c r="E365" s="46" t="s">
        <v>107</v>
      </c>
      <c r="F365" s="46" t="s">
        <v>96</v>
      </c>
      <c r="G365" s="46" t="s">
        <v>27</v>
      </c>
      <c r="H365" s="46" t="s">
        <v>225</v>
      </c>
      <c r="I365" s="42"/>
      <c r="J365" s="43">
        <v>0</v>
      </c>
      <c r="K365" s="43">
        <v>0</v>
      </c>
      <c r="L365" s="55">
        <f>K365/1000</f>
        <v>0</v>
      </c>
      <c r="M365" s="12">
        <v>1</v>
      </c>
      <c r="P365" s="56">
        <f>K365/1000</f>
        <v>0</v>
      </c>
      <c r="Q365" s="53"/>
      <c r="R365" s="54"/>
    </row>
    <row r="366" spans="1:18" s="13" customFormat="1" ht="60" hidden="1" x14ac:dyDescent="0.2">
      <c r="A366" s="41" t="s">
        <v>508</v>
      </c>
      <c r="B366" s="42" t="s">
        <v>217</v>
      </c>
      <c r="C366" s="42" t="s">
        <v>21</v>
      </c>
      <c r="D366" s="42">
        <v>13</v>
      </c>
      <c r="E366" s="46" t="s">
        <v>107</v>
      </c>
      <c r="F366" s="46" t="s">
        <v>96</v>
      </c>
      <c r="G366" s="46" t="s">
        <v>27</v>
      </c>
      <c r="H366" s="46" t="s">
        <v>225</v>
      </c>
      <c r="I366" s="42" t="s">
        <v>34</v>
      </c>
      <c r="J366" s="43">
        <v>0</v>
      </c>
      <c r="K366" s="43">
        <v>0</v>
      </c>
      <c r="L366" s="55">
        <f>K366/1000</f>
        <v>0</v>
      </c>
      <c r="M366" s="12">
        <v>1</v>
      </c>
      <c r="P366" s="56">
        <f>K366/1000</f>
        <v>0</v>
      </c>
      <c r="Q366" s="53"/>
      <c r="R366" s="54"/>
    </row>
    <row r="367" spans="1:18" s="13" customFormat="1" hidden="1" x14ac:dyDescent="0.2">
      <c r="A367" s="41" t="s">
        <v>79</v>
      </c>
      <c r="B367" s="42" t="s">
        <v>217</v>
      </c>
      <c r="C367" s="42" t="s">
        <v>21</v>
      </c>
      <c r="D367" s="42">
        <v>13</v>
      </c>
      <c r="E367" s="46" t="s">
        <v>107</v>
      </c>
      <c r="F367" s="46" t="s">
        <v>96</v>
      </c>
      <c r="G367" s="46" t="s">
        <v>27</v>
      </c>
      <c r="H367" s="46" t="s">
        <v>225</v>
      </c>
      <c r="I367" s="42" t="s">
        <v>80</v>
      </c>
      <c r="J367" s="43">
        <v>0</v>
      </c>
      <c r="K367" s="43">
        <v>0</v>
      </c>
      <c r="L367" s="65">
        <f>L368</f>
        <v>0</v>
      </c>
      <c r="P367" s="66">
        <f>P368</f>
        <v>0</v>
      </c>
      <c r="Q367" s="53"/>
      <c r="R367" s="54"/>
    </row>
    <row r="368" spans="1:18" s="13" customFormat="1" ht="24" hidden="1" x14ac:dyDescent="0.2">
      <c r="A368" s="41" t="s">
        <v>116</v>
      </c>
      <c r="B368" s="42" t="s">
        <v>217</v>
      </c>
      <c r="C368" s="46" t="s">
        <v>21</v>
      </c>
      <c r="D368" s="46" t="s">
        <v>99</v>
      </c>
      <c r="E368" s="46" t="s">
        <v>107</v>
      </c>
      <c r="F368" s="46" t="s">
        <v>96</v>
      </c>
      <c r="G368" s="46" t="s">
        <v>27</v>
      </c>
      <c r="H368" s="46" t="s">
        <v>117</v>
      </c>
      <c r="I368" s="46"/>
      <c r="J368" s="47">
        <v>0</v>
      </c>
      <c r="K368" s="47">
        <v>0</v>
      </c>
      <c r="L368" s="9">
        <f>L369</f>
        <v>0</v>
      </c>
      <c r="P368" s="9">
        <f>P369</f>
        <v>0</v>
      </c>
      <c r="Q368" s="53"/>
      <c r="R368" s="54"/>
    </row>
    <row r="369" spans="1:18" s="14" customFormat="1" hidden="1" x14ac:dyDescent="0.2">
      <c r="A369" s="41" t="s">
        <v>79</v>
      </c>
      <c r="B369" s="42" t="s">
        <v>217</v>
      </c>
      <c r="C369" s="46" t="s">
        <v>21</v>
      </c>
      <c r="D369" s="46" t="s">
        <v>99</v>
      </c>
      <c r="E369" s="46" t="s">
        <v>107</v>
      </c>
      <c r="F369" s="46" t="s">
        <v>96</v>
      </c>
      <c r="G369" s="46" t="s">
        <v>27</v>
      </c>
      <c r="H369" s="46" t="s">
        <v>117</v>
      </c>
      <c r="I369" s="46" t="s">
        <v>80</v>
      </c>
      <c r="J369" s="47">
        <v>0</v>
      </c>
      <c r="K369" s="47">
        <v>0</v>
      </c>
      <c r="L369" s="55">
        <f>K369/1000</f>
        <v>0</v>
      </c>
      <c r="M369" s="12">
        <v>1</v>
      </c>
      <c r="P369" s="56">
        <f>K369/1000</f>
        <v>0</v>
      </c>
      <c r="Q369" s="53"/>
      <c r="R369" s="54"/>
    </row>
    <row r="370" spans="1:18" s="13" customFormat="1" hidden="1" x14ac:dyDescent="0.2">
      <c r="A370" s="41" t="s">
        <v>93</v>
      </c>
      <c r="B370" s="42" t="s">
        <v>217</v>
      </c>
      <c r="C370" s="42" t="s">
        <v>21</v>
      </c>
      <c r="D370" s="42">
        <v>13</v>
      </c>
      <c r="E370" s="46" t="s">
        <v>94</v>
      </c>
      <c r="F370" s="46" t="s">
        <v>26</v>
      </c>
      <c r="G370" s="46" t="s">
        <v>27</v>
      </c>
      <c r="H370" s="46" t="s">
        <v>28</v>
      </c>
      <c r="I370" s="42"/>
      <c r="J370" s="47">
        <v>0</v>
      </c>
      <c r="K370" s="47">
        <v>0</v>
      </c>
      <c r="L370" s="65">
        <f>L371</f>
        <v>0</v>
      </c>
      <c r="P370" s="66">
        <f>P371</f>
        <v>0</v>
      </c>
      <c r="Q370" s="53"/>
      <c r="R370" s="54"/>
    </row>
    <row r="371" spans="1:18" s="13" customFormat="1" hidden="1" x14ac:dyDescent="0.2">
      <c r="A371" s="41" t="s">
        <v>95</v>
      </c>
      <c r="B371" s="42" t="s">
        <v>217</v>
      </c>
      <c r="C371" s="42" t="s">
        <v>21</v>
      </c>
      <c r="D371" s="42">
        <v>13</v>
      </c>
      <c r="E371" s="46" t="s">
        <v>94</v>
      </c>
      <c r="F371" s="42" t="s">
        <v>96</v>
      </c>
      <c r="G371" s="42" t="s">
        <v>27</v>
      </c>
      <c r="H371" s="42" t="s">
        <v>28</v>
      </c>
      <c r="I371" s="42"/>
      <c r="J371" s="47">
        <v>0</v>
      </c>
      <c r="K371" s="47">
        <v>0</v>
      </c>
      <c r="L371" s="9">
        <f>L372+L373</f>
        <v>0</v>
      </c>
      <c r="P371" s="9">
        <f>P372+P373</f>
        <v>0</v>
      </c>
      <c r="Q371" s="53"/>
      <c r="R371" s="54"/>
    </row>
    <row r="372" spans="1:18" s="13" customFormat="1" ht="72" hidden="1" x14ac:dyDescent="0.2">
      <c r="A372" s="41" t="s">
        <v>517</v>
      </c>
      <c r="B372" s="42" t="s">
        <v>217</v>
      </c>
      <c r="C372" s="42" t="s">
        <v>21</v>
      </c>
      <c r="D372" s="42">
        <v>13</v>
      </c>
      <c r="E372" s="46" t="s">
        <v>94</v>
      </c>
      <c r="F372" s="46" t="s">
        <v>96</v>
      </c>
      <c r="G372" s="46" t="s">
        <v>27</v>
      </c>
      <c r="H372" s="46" t="s">
        <v>518</v>
      </c>
      <c r="I372" s="46"/>
      <c r="J372" s="47">
        <v>0</v>
      </c>
      <c r="K372" s="47">
        <v>0</v>
      </c>
      <c r="L372" s="55">
        <f>K372/1000</f>
        <v>0</v>
      </c>
      <c r="M372" s="12">
        <v>1</v>
      </c>
      <c r="P372" s="56">
        <f>K372/1000</f>
        <v>0</v>
      </c>
      <c r="Q372" s="53"/>
      <c r="R372" s="54"/>
    </row>
    <row r="373" spans="1:18" s="13" customFormat="1" ht="24" hidden="1" x14ac:dyDescent="0.2">
      <c r="A373" s="41" t="s">
        <v>44</v>
      </c>
      <c r="B373" s="42" t="s">
        <v>217</v>
      </c>
      <c r="C373" s="42" t="s">
        <v>21</v>
      </c>
      <c r="D373" s="42">
        <v>13</v>
      </c>
      <c r="E373" s="46" t="s">
        <v>94</v>
      </c>
      <c r="F373" s="46" t="s">
        <v>96</v>
      </c>
      <c r="G373" s="46" t="s">
        <v>27</v>
      </c>
      <c r="H373" s="46" t="s">
        <v>518</v>
      </c>
      <c r="I373" s="46" t="s">
        <v>45</v>
      </c>
      <c r="J373" s="47">
        <v>0</v>
      </c>
      <c r="K373" s="47">
        <v>0</v>
      </c>
      <c r="L373" s="55">
        <f>K373/1000</f>
        <v>0</v>
      </c>
      <c r="M373" s="12">
        <v>1</v>
      </c>
      <c r="P373" s="56">
        <f>K373/1000</f>
        <v>0</v>
      </c>
      <c r="Q373" s="53"/>
      <c r="R373" s="54"/>
    </row>
    <row r="374" spans="1:18" s="13" customFormat="1" ht="120" hidden="1" x14ac:dyDescent="0.2">
      <c r="A374" s="63" t="s">
        <v>226</v>
      </c>
      <c r="B374" s="42" t="s">
        <v>217</v>
      </c>
      <c r="C374" s="42" t="s">
        <v>21</v>
      </c>
      <c r="D374" s="42">
        <v>13</v>
      </c>
      <c r="E374" s="46" t="s">
        <v>94</v>
      </c>
      <c r="F374" s="42" t="s">
        <v>96</v>
      </c>
      <c r="G374" s="42" t="s">
        <v>27</v>
      </c>
      <c r="H374" s="42" t="s">
        <v>227</v>
      </c>
      <c r="I374" s="42"/>
      <c r="J374" s="47">
        <v>0</v>
      </c>
      <c r="K374" s="47">
        <v>0</v>
      </c>
      <c r="L374" s="65">
        <f>L380+L375</f>
        <v>0</v>
      </c>
      <c r="P374" s="66">
        <f>P380+P375</f>
        <v>0</v>
      </c>
      <c r="Q374" s="53"/>
      <c r="R374" s="54"/>
    </row>
    <row r="375" spans="1:18" s="13" customFormat="1" hidden="1" x14ac:dyDescent="0.2">
      <c r="A375" s="41" t="s">
        <v>79</v>
      </c>
      <c r="B375" s="42" t="s">
        <v>217</v>
      </c>
      <c r="C375" s="42" t="s">
        <v>21</v>
      </c>
      <c r="D375" s="42">
        <v>13</v>
      </c>
      <c r="E375" s="46" t="s">
        <v>94</v>
      </c>
      <c r="F375" s="42" t="s">
        <v>96</v>
      </c>
      <c r="G375" s="42" t="s">
        <v>27</v>
      </c>
      <c r="H375" s="42" t="s">
        <v>227</v>
      </c>
      <c r="I375" s="42" t="s">
        <v>80</v>
      </c>
      <c r="J375" s="47">
        <v>0</v>
      </c>
      <c r="K375" s="47">
        <v>0</v>
      </c>
      <c r="L375" s="65">
        <f>L376</f>
        <v>0</v>
      </c>
      <c r="P375" s="66">
        <f>P376</f>
        <v>0</v>
      </c>
      <c r="Q375" s="53"/>
      <c r="R375" s="54"/>
    </row>
    <row r="376" spans="1:18" s="13" customFormat="1" ht="60" hidden="1" x14ac:dyDescent="0.2">
      <c r="A376" s="41" t="s">
        <v>228</v>
      </c>
      <c r="B376" s="42" t="s">
        <v>217</v>
      </c>
      <c r="C376" s="42" t="s">
        <v>21</v>
      </c>
      <c r="D376" s="42">
        <v>13</v>
      </c>
      <c r="E376" s="46" t="s">
        <v>94</v>
      </c>
      <c r="F376" s="42" t="s">
        <v>96</v>
      </c>
      <c r="G376" s="42" t="s">
        <v>27</v>
      </c>
      <c r="H376" s="42" t="s">
        <v>229</v>
      </c>
      <c r="I376" s="42"/>
      <c r="J376" s="47">
        <v>0</v>
      </c>
      <c r="K376" s="47">
        <v>0</v>
      </c>
      <c r="L376" s="65">
        <f>L377</f>
        <v>0</v>
      </c>
      <c r="P376" s="66">
        <f>P377</f>
        <v>0</v>
      </c>
      <c r="Q376" s="53"/>
      <c r="R376" s="54"/>
    </row>
    <row r="377" spans="1:18" s="13" customFormat="1" hidden="1" x14ac:dyDescent="0.2">
      <c r="A377" s="41" t="s">
        <v>79</v>
      </c>
      <c r="B377" s="42" t="s">
        <v>217</v>
      </c>
      <c r="C377" s="42" t="s">
        <v>21</v>
      </c>
      <c r="D377" s="42">
        <v>13</v>
      </c>
      <c r="E377" s="46" t="s">
        <v>94</v>
      </c>
      <c r="F377" s="42" t="s">
        <v>96</v>
      </c>
      <c r="G377" s="42" t="s">
        <v>27</v>
      </c>
      <c r="H377" s="42" t="s">
        <v>229</v>
      </c>
      <c r="I377" s="42" t="s">
        <v>80</v>
      </c>
      <c r="J377" s="47">
        <v>0</v>
      </c>
      <c r="K377" s="47">
        <v>0</v>
      </c>
      <c r="L377" s="65">
        <f>L378</f>
        <v>0</v>
      </c>
      <c r="P377" s="66">
        <f>P378</f>
        <v>0</v>
      </c>
      <c r="Q377" s="53"/>
      <c r="R377" s="54"/>
    </row>
    <row r="378" spans="1:18" s="13" customFormat="1" ht="84" hidden="1" x14ac:dyDescent="0.2">
      <c r="A378" s="57" t="s">
        <v>544</v>
      </c>
      <c r="B378" s="42" t="s">
        <v>217</v>
      </c>
      <c r="C378" s="42" t="s">
        <v>21</v>
      </c>
      <c r="D378" s="42">
        <v>13</v>
      </c>
      <c r="E378" s="46" t="s">
        <v>94</v>
      </c>
      <c r="F378" s="42" t="s">
        <v>96</v>
      </c>
      <c r="G378" s="42" t="s">
        <v>27</v>
      </c>
      <c r="H378" s="42" t="s">
        <v>545</v>
      </c>
      <c r="I378" s="42"/>
      <c r="J378" s="47">
        <v>0</v>
      </c>
      <c r="K378" s="47">
        <v>0</v>
      </c>
      <c r="L378" s="9">
        <f>L379</f>
        <v>0</v>
      </c>
      <c r="P378" s="9">
        <f>P379</f>
        <v>0</v>
      </c>
      <c r="Q378" s="53"/>
      <c r="R378" s="54"/>
    </row>
    <row r="379" spans="1:18" s="13" customFormat="1" hidden="1" x14ac:dyDescent="0.2">
      <c r="A379" s="41" t="s">
        <v>79</v>
      </c>
      <c r="B379" s="42" t="s">
        <v>217</v>
      </c>
      <c r="C379" s="42" t="s">
        <v>21</v>
      </c>
      <c r="D379" s="42">
        <v>13</v>
      </c>
      <c r="E379" s="46" t="s">
        <v>94</v>
      </c>
      <c r="F379" s="42" t="s">
        <v>96</v>
      </c>
      <c r="G379" s="42" t="s">
        <v>27</v>
      </c>
      <c r="H379" s="42" t="s">
        <v>545</v>
      </c>
      <c r="I379" s="42" t="s">
        <v>80</v>
      </c>
      <c r="J379" s="47">
        <v>0</v>
      </c>
      <c r="K379" s="47">
        <v>0</v>
      </c>
      <c r="L379" s="55">
        <f>K379/1000</f>
        <v>0</v>
      </c>
      <c r="M379" s="12">
        <v>1</v>
      </c>
      <c r="P379" s="56">
        <f>K379/1000</f>
        <v>0</v>
      </c>
      <c r="Q379" s="53"/>
      <c r="R379" s="54"/>
    </row>
    <row r="380" spans="1:18" s="13" customFormat="1" ht="84" hidden="1" x14ac:dyDescent="0.2">
      <c r="A380" s="41" t="s">
        <v>546</v>
      </c>
      <c r="B380" s="42" t="s">
        <v>217</v>
      </c>
      <c r="C380" s="42" t="s">
        <v>21</v>
      </c>
      <c r="D380" s="42">
        <v>13</v>
      </c>
      <c r="E380" s="46" t="s">
        <v>94</v>
      </c>
      <c r="F380" s="42" t="s">
        <v>96</v>
      </c>
      <c r="G380" s="42" t="s">
        <v>27</v>
      </c>
      <c r="H380" s="42" t="s">
        <v>547</v>
      </c>
      <c r="I380" s="42"/>
      <c r="J380" s="47">
        <v>0</v>
      </c>
      <c r="K380" s="47">
        <v>0</v>
      </c>
      <c r="L380" s="65">
        <f>L381</f>
        <v>0</v>
      </c>
      <c r="P380" s="66">
        <f>P381</f>
        <v>0</v>
      </c>
      <c r="Q380" s="53"/>
      <c r="R380" s="54"/>
    </row>
    <row r="381" spans="1:18" s="13" customFormat="1" hidden="1" x14ac:dyDescent="0.2">
      <c r="A381" s="41" t="s">
        <v>79</v>
      </c>
      <c r="B381" s="42" t="s">
        <v>217</v>
      </c>
      <c r="C381" s="42" t="s">
        <v>21</v>
      </c>
      <c r="D381" s="42">
        <v>13</v>
      </c>
      <c r="E381" s="46" t="s">
        <v>94</v>
      </c>
      <c r="F381" s="42" t="s">
        <v>96</v>
      </c>
      <c r="G381" s="42" t="s">
        <v>27</v>
      </c>
      <c r="H381" s="42" t="s">
        <v>547</v>
      </c>
      <c r="I381" s="42" t="s">
        <v>80</v>
      </c>
      <c r="J381" s="47">
        <v>0</v>
      </c>
      <c r="K381" s="47">
        <v>0</v>
      </c>
      <c r="L381" s="65">
        <f>L382</f>
        <v>0</v>
      </c>
      <c r="P381" s="66">
        <f>P382</f>
        <v>0</v>
      </c>
      <c r="Q381" s="53"/>
      <c r="R381" s="54"/>
    </row>
    <row r="382" spans="1:18" s="13" customFormat="1" ht="72" hidden="1" x14ac:dyDescent="0.2">
      <c r="A382" s="63" t="s">
        <v>548</v>
      </c>
      <c r="B382" s="42" t="s">
        <v>217</v>
      </c>
      <c r="C382" s="42" t="s">
        <v>21</v>
      </c>
      <c r="D382" s="42">
        <v>13</v>
      </c>
      <c r="E382" s="46" t="s">
        <v>94</v>
      </c>
      <c r="F382" s="42" t="s">
        <v>96</v>
      </c>
      <c r="G382" s="42" t="s">
        <v>27</v>
      </c>
      <c r="H382" s="42" t="s">
        <v>549</v>
      </c>
      <c r="I382" s="42"/>
      <c r="J382" s="47">
        <v>0</v>
      </c>
      <c r="K382" s="47">
        <v>0</v>
      </c>
      <c r="L382" s="65">
        <f>L383</f>
        <v>0</v>
      </c>
      <c r="P382" s="66">
        <f>P383</f>
        <v>0</v>
      </c>
      <c r="Q382" s="53"/>
      <c r="R382" s="54"/>
    </row>
    <row r="383" spans="1:18" s="13" customFormat="1" hidden="1" x14ac:dyDescent="0.2">
      <c r="A383" s="41" t="s">
        <v>79</v>
      </c>
      <c r="B383" s="42" t="s">
        <v>217</v>
      </c>
      <c r="C383" s="42" t="s">
        <v>21</v>
      </c>
      <c r="D383" s="42">
        <v>13</v>
      </c>
      <c r="E383" s="46" t="s">
        <v>94</v>
      </c>
      <c r="F383" s="42" t="s">
        <v>96</v>
      </c>
      <c r="G383" s="42" t="s">
        <v>27</v>
      </c>
      <c r="H383" s="42" t="s">
        <v>549</v>
      </c>
      <c r="I383" s="42" t="s">
        <v>80</v>
      </c>
      <c r="J383" s="47">
        <v>0</v>
      </c>
      <c r="K383" s="47">
        <v>0</v>
      </c>
      <c r="L383" s="9">
        <f>L384</f>
        <v>0</v>
      </c>
      <c r="P383" s="9">
        <f>P384</f>
        <v>0</v>
      </c>
      <c r="Q383" s="53"/>
      <c r="R383" s="54"/>
    </row>
    <row r="384" spans="1:18" s="13" customFormat="1" ht="60" hidden="1" x14ac:dyDescent="0.2">
      <c r="A384" s="64" t="s">
        <v>550</v>
      </c>
      <c r="B384" s="42" t="s">
        <v>217</v>
      </c>
      <c r="C384" s="42" t="s">
        <v>21</v>
      </c>
      <c r="D384" s="42">
        <v>13</v>
      </c>
      <c r="E384" s="46" t="s">
        <v>94</v>
      </c>
      <c r="F384" s="42" t="s">
        <v>96</v>
      </c>
      <c r="G384" s="42" t="s">
        <v>27</v>
      </c>
      <c r="H384" s="42" t="s">
        <v>283</v>
      </c>
      <c r="I384" s="42"/>
      <c r="J384" s="47">
        <v>0</v>
      </c>
      <c r="K384" s="47">
        <v>0</v>
      </c>
      <c r="L384" s="55">
        <f>K384/1000</f>
        <v>0</v>
      </c>
      <c r="M384" s="12">
        <v>1</v>
      </c>
      <c r="P384" s="56">
        <f>K384/1000</f>
        <v>0</v>
      </c>
      <c r="Q384" s="53"/>
      <c r="R384" s="54"/>
    </row>
    <row r="385" spans="1:18" s="13" customFormat="1" hidden="1" x14ac:dyDescent="0.2">
      <c r="A385" s="41" t="s">
        <v>79</v>
      </c>
      <c r="B385" s="42" t="s">
        <v>217</v>
      </c>
      <c r="C385" s="42" t="s">
        <v>21</v>
      </c>
      <c r="D385" s="42">
        <v>13</v>
      </c>
      <c r="E385" s="46" t="s">
        <v>94</v>
      </c>
      <c r="F385" s="42" t="s">
        <v>96</v>
      </c>
      <c r="G385" s="42" t="s">
        <v>27</v>
      </c>
      <c r="H385" s="42" t="s">
        <v>283</v>
      </c>
      <c r="I385" s="42" t="s">
        <v>80</v>
      </c>
      <c r="J385" s="47">
        <v>0</v>
      </c>
      <c r="K385" s="47">
        <v>0</v>
      </c>
      <c r="L385" s="65" t="e">
        <f>L386</f>
        <v>#REF!</v>
      </c>
      <c r="P385" s="66" t="e">
        <f>P386</f>
        <v>#REF!</v>
      </c>
      <c r="Q385" s="53"/>
      <c r="R385" s="54"/>
    </row>
    <row r="386" spans="1:18" s="13" customFormat="1" x14ac:dyDescent="0.2">
      <c r="A386" s="41" t="s">
        <v>551</v>
      </c>
      <c r="B386" s="42" t="s">
        <v>217</v>
      </c>
      <c r="C386" s="42">
        <v>13</v>
      </c>
      <c r="D386" s="42"/>
      <c r="E386" s="42"/>
      <c r="F386" s="42"/>
      <c r="G386" s="42"/>
      <c r="H386" s="42"/>
      <c r="I386" s="46"/>
      <c r="J386" s="47">
        <v>163430</v>
      </c>
      <c r="K386" s="47">
        <v>2132800</v>
      </c>
      <c r="L386" s="65" t="e">
        <f>L387+#REF!+#REF!</f>
        <v>#REF!</v>
      </c>
      <c r="P386" s="66" t="e">
        <f>P387+#REF!+#REF!</f>
        <v>#REF!</v>
      </c>
      <c r="Q386" s="53"/>
      <c r="R386" s="54"/>
    </row>
    <row r="387" spans="1:18" s="13" customFormat="1" ht="48" x14ac:dyDescent="0.2">
      <c r="A387" s="41" t="s">
        <v>552</v>
      </c>
      <c r="B387" s="42" t="s">
        <v>217</v>
      </c>
      <c r="C387" s="42">
        <v>13</v>
      </c>
      <c r="D387" s="42" t="s">
        <v>21</v>
      </c>
      <c r="E387" s="42"/>
      <c r="F387" s="42"/>
      <c r="G387" s="42"/>
      <c r="H387" s="42"/>
      <c r="I387" s="46"/>
      <c r="J387" s="47">
        <v>163430</v>
      </c>
      <c r="K387" s="47">
        <v>2132800</v>
      </c>
      <c r="L387" s="65" t="e">
        <f>L388+L391</f>
        <v>#REF!</v>
      </c>
      <c r="P387" s="66" t="e">
        <f>P388+P391</f>
        <v>#REF!</v>
      </c>
      <c r="Q387" s="53"/>
      <c r="R387" s="54"/>
    </row>
    <row r="388" spans="1:18" s="13" customFormat="1" ht="36" x14ac:dyDescent="0.2">
      <c r="A388" s="41" t="s">
        <v>219</v>
      </c>
      <c r="B388" s="42" t="s">
        <v>217</v>
      </c>
      <c r="C388" s="42">
        <v>13</v>
      </c>
      <c r="D388" s="42" t="s">
        <v>21</v>
      </c>
      <c r="E388" s="42" t="s">
        <v>21</v>
      </c>
      <c r="F388" s="42" t="s">
        <v>26</v>
      </c>
      <c r="G388" s="42" t="s">
        <v>27</v>
      </c>
      <c r="H388" s="42" t="s">
        <v>28</v>
      </c>
      <c r="I388" s="46"/>
      <c r="J388" s="47">
        <v>163430</v>
      </c>
      <c r="K388" s="47">
        <v>2132800</v>
      </c>
      <c r="L388" s="9">
        <f>L389</f>
        <v>2132.8000000000002</v>
      </c>
      <c r="P388" s="9">
        <f>P389</f>
        <v>2132.8000000000002</v>
      </c>
      <c r="Q388" s="53"/>
      <c r="R388" s="54"/>
    </row>
    <row r="389" spans="1:18" s="13" customFormat="1" ht="60" x14ac:dyDescent="0.2">
      <c r="A389" s="41" t="s">
        <v>220</v>
      </c>
      <c r="B389" s="42" t="s">
        <v>217</v>
      </c>
      <c r="C389" s="42">
        <v>13</v>
      </c>
      <c r="D389" s="42" t="s">
        <v>21</v>
      </c>
      <c r="E389" s="42" t="s">
        <v>21</v>
      </c>
      <c r="F389" s="42" t="s">
        <v>26</v>
      </c>
      <c r="G389" s="42" t="s">
        <v>23</v>
      </c>
      <c r="H389" s="42" t="s">
        <v>28</v>
      </c>
      <c r="I389" s="46"/>
      <c r="J389" s="47">
        <v>163430</v>
      </c>
      <c r="K389" s="47">
        <v>2132800</v>
      </c>
      <c r="L389" s="9">
        <f>L390</f>
        <v>2132.8000000000002</v>
      </c>
      <c r="P389" s="9">
        <f>P390</f>
        <v>2132.8000000000002</v>
      </c>
      <c r="Q389" s="53"/>
      <c r="R389" s="54"/>
    </row>
    <row r="390" spans="1:18" s="13" customFormat="1" x14ac:dyDescent="0.2">
      <c r="A390" s="41" t="s">
        <v>231</v>
      </c>
      <c r="B390" s="42" t="s">
        <v>217</v>
      </c>
      <c r="C390" s="42">
        <v>13</v>
      </c>
      <c r="D390" s="42" t="s">
        <v>21</v>
      </c>
      <c r="E390" s="42" t="s">
        <v>21</v>
      </c>
      <c r="F390" s="42" t="s">
        <v>26</v>
      </c>
      <c r="G390" s="46" t="s">
        <v>23</v>
      </c>
      <c r="H390" s="46">
        <v>20370</v>
      </c>
      <c r="I390" s="46"/>
      <c r="J390" s="47">
        <v>163430</v>
      </c>
      <c r="K390" s="47">
        <v>2132800</v>
      </c>
      <c r="L390" s="55">
        <f>K390/1000</f>
        <v>2132.8000000000002</v>
      </c>
      <c r="M390" s="12">
        <v>1</v>
      </c>
      <c r="P390" s="56">
        <f>K390/1000</f>
        <v>2132.8000000000002</v>
      </c>
      <c r="Q390" s="53"/>
      <c r="R390" s="54"/>
    </row>
    <row r="391" spans="1:18" s="13" customFormat="1" x14ac:dyDescent="0.2">
      <c r="A391" s="41" t="s">
        <v>230</v>
      </c>
      <c r="B391" s="42" t="s">
        <v>217</v>
      </c>
      <c r="C391" s="42">
        <v>13</v>
      </c>
      <c r="D391" s="42" t="s">
        <v>21</v>
      </c>
      <c r="E391" s="42" t="s">
        <v>21</v>
      </c>
      <c r="F391" s="42" t="s">
        <v>26</v>
      </c>
      <c r="G391" s="46" t="s">
        <v>23</v>
      </c>
      <c r="H391" s="46">
        <v>20370</v>
      </c>
      <c r="I391" s="46" t="s">
        <v>232</v>
      </c>
      <c r="J391" s="47">
        <v>163430</v>
      </c>
      <c r="K391" s="47">
        <v>2132800</v>
      </c>
      <c r="L391" s="65" t="e">
        <f>#REF!</f>
        <v>#REF!</v>
      </c>
      <c r="P391" s="66" t="e">
        <f>#REF!</f>
        <v>#REF!</v>
      </c>
      <c r="Q391" s="53"/>
      <c r="R391" s="54"/>
    </row>
    <row r="392" spans="1:18" s="13" customFormat="1" ht="36" x14ac:dyDescent="0.2">
      <c r="A392" s="41" t="s">
        <v>233</v>
      </c>
      <c r="B392" s="42" t="s">
        <v>234</v>
      </c>
      <c r="C392" s="42"/>
      <c r="D392" s="42"/>
      <c r="E392" s="42"/>
      <c r="F392" s="42"/>
      <c r="G392" s="42"/>
      <c r="H392" s="42"/>
      <c r="I392" s="42"/>
      <c r="J392" s="43">
        <v>776227643.17999995</v>
      </c>
      <c r="K392" s="43">
        <v>790614006.88999999</v>
      </c>
      <c r="L392" s="65" t="e">
        <f>L393+#REF!</f>
        <v>#REF!</v>
      </c>
      <c r="P392" s="66" t="e">
        <f>P393+#REF!</f>
        <v>#REF!</v>
      </c>
      <c r="Q392" s="53"/>
      <c r="R392" s="54"/>
    </row>
    <row r="393" spans="1:18" s="13" customFormat="1" x14ac:dyDescent="0.2">
      <c r="A393" s="41" t="s">
        <v>176</v>
      </c>
      <c r="B393" s="42" t="s">
        <v>234</v>
      </c>
      <c r="C393" s="42" t="s">
        <v>40</v>
      </c>
      <c r="D393" s="42"/>
      <c r="E393" s="42"/>
      <c r="F393" s="42"/>
      <c r="G393" s="42"/>
      <c r="H393" s="42"/>
      <c r="I393" s="42"/>
      <c r="J393" s="43">
        <v>745651098.28999996</v>
      </c>
      <c r="K393" s="43">
        <v>759169902.63</v>
      </c>
      <c r="L393" s="65" t="e">
        <f>L394+L481+L651+#REF!+L617</f>
        <v>#REF!</v>
      </c>
      <c r="P393" s="66" t="e">
        <f>P394+P481+P651+#REF!+P617</f>
        <v>#REF!</v>
      </c>
      <c r="Q393" s="53"/>
      <c r="R393" s="54"/>
    </row>
    <row r="394" spans="1:18" s="13" customFormat="1" x14ac:dyDescent="0.2">
      <c r="A394" s="41" t="s">
        <v>177</v>
      </c>
      <c r="B394" s="42" t="s">
        <v>234</v>
      </c>
      <c r="C394" s="42" t="s">
        <v>40</v>
      </c>
      <c r="D394" s="42" t="s">
        <v>21</v>
      </c>
      <c r="E394" s="42"/>
      <c r="F394" s="42"/>
      <c r="G394" s="42"/>
      <c r="H394" s="42"/>
      <c r="I394" s="42"/>
      <c r="J394" s="43">
        <v>252048034.91999999</v>
      </c>
      <c r="K394" s="43">
        <v>255049862.36000001</v>
      </c>
      <c r="L394" s="65">
        <f>L395+L443+L472</f>
        <v>1045521.6970700001</v>
      </c>
      <c r="P394" s="66">
        <f>P395+P443+P472</f>
        <v>1045521.6970700001</v>
      </c>
      <c r="Q394" s="53"/>
      <c r="R394" s="54"/>
    </row>
    <row r="395" spans="1:18" s="13" customFormat="1" ht="36" x14ac:dyDescent="0.2">
      <c r="A395" s="41" t="s">
        <v>178</v>
      </c>
      <c r="B395" s="42" t="s">
        <v>234</v>
      </c>
      <c r="C395" s="42" t="s">
        <v>40</v>
      </c>
      <c r="D395" s="42" t="s">
        <v>21</v>
      </c>
      <c r="E395" s="42" t="s">
        <v>179</v>
      </c>
      <c r="F395" s="42" t="s">
        <v>26</v>
      </c>
      <c r="G395" s="42" t="s">
        <v>27</v>
      </c>
      <c r="H395" s="42" t="s">
        <v>28</v>
      </c>
      <c r="I395" s="42"/>
      <c r="J395" s="43">
        <v>246708884.91999999</v>
      </c>
      <c r="K395" s="43">
        <v>249710712.36000001</v>
      </c>
      <c r="L395" s="65">
        <f>L396</f>
        <v>571689.70183999999</v>
      </c>
      <c r="P395" s="66">
        <f>P396</f>
        <v>571689.70183999999</v>
      </c>
      <c r="Q395" s="53"/>
      <c r="R395" s="54"/>
    </row>
    <row r="396" spans="1:18" s="13" customFormat="1" ht="36" x14ac:dyDescent="0.2">
      <c r="A396" s="41" t="s">
        <v>180</v>
      </c>
      <c r="B396" s="42" t="s">
        <v>234</v>
      </c>
      <c r="C396" s="42" t="s">
        <v>40</v>
      </c>
      <c r="D396" s="42" t="s">
        <v>21</v>
      </c>
      <c r="E396" s="42" t="s">
        <v>179</v>
      </c>
      <c r="F396" s="42" t="s">
        <v>26</v>
      </c>
      <c r="G396" s="42" t="s">
        <v>21</v>
      </c>
      <c r="H396" s="42" t="s">
        <v>28</v>
      </c>
      <c r="I396" s="42"/>
      <c r="J396" s="43">
        <v>246708884.91999999</v>
      </c>
      <c r="K396" s="43">
        <v>249710712.36000001</v>
      </c>
      <c r="L396" s="65">
        <f>L397+L417+L427+L414+L439</f>
        <v>571689.70183999999</v>
      </c>
      <c r="P396" s="66">
        <f>P397+P417+P427+P414+P439</f>
        <v>571689.70183999999</v>
      </c>
      <c r="Q396" s="53"/>
      <c r="R396" s="54"/>
    </row>
    <row r="397" spans="1:18" s="13" customFormat="1" ht="24" x14ac:dyDescent="0.2">
      <c r="A397" s="41" t="s">
        <v>111</v>
      </c>
      <c r="B397" s="42" t="s">
        <v>234</v>
      </c>
      <c r="C397" s="42" t="s">
        <v>40</v>
      </c>
      <c r="D397" s="42" t="s">
        <v>21</v>
      </c>
      <c r="E397" s="42" t="s">
        <v>179</v>
      </c>
      <c r="F397" s="42" t="s">
        <v>26</v>
      </c>
      <c r="G397" s="42" t="s">
        <v>21</v>
      </c>
      <c r="H397" s="42" t="s">
        <v>112</v>
      </c>
      <c r="I397" s="42"/>
      <c r="J397" s="43">
        <v>150625380</v>
      </c>
      <c r="K397" s="43">
        <v>150628380</v>
      </c>
      <c r="L397" s="65">
        <f>L398+L403+L406+L410</f>
        <v>111938.98236000002</v>
      </c>
      <c r="P397" s="66">
        <f>P398+P403+P406+P410</f>
        <v>111938.98236000002</v>
      </c>
      <c r="Q397" s="53"/>
      <c r="R397" s="54"/>
    </row>
    <row r="398" spans="1:18" s="13" customFormat="1" ht="60" x14ac:dyDescent="0.2">
      <c r="A398" s="41" t="s">
        <v>508</v>
      </c>
      <c r="B398" s="42" t="s">
        <v>234</v>
      </c>
      <c r="C398" s="42" t="s">
        <v>40</v>
      </c>
      <c r="D398" s="42" t="s">
        <v>21</v>
      </c>
      <c r="E398" s="42" t="s">
        <v>179</v>
      </c>
      <c r="F398" s="42" t="s">
        <v>26</v>
      </c>
      <c r="G398" s="42" t="s">
        <v>21</v>
      </c>
      <c r="H398" s="42" t="s">
        <v>112</v>
      </c>
      <c r="I398" s="42" t="s">
        <v>34</v>
      </c>
      <c r="J398" s="43">
        <v>60961270</v>
      </c>
      <c r="K398" s="43">
        <v>60961270</v>
      </c>
      <c r="L398" s="65">
        <f>L399</f>
        <v>70312.010000000009</v>
      </c>
      <c r="P398" s="66">
        <f>P399</f>
        <v>70312.010000000009</v>
      </c>
      <c r="Q398" s="53"/>
      <c r="R398" s="54"/>
    </row>
    <row r="399" spans="1:18" s="13" customFormat="1" ht="24" x14ac:dyDescent="0.2">
      <c r="A399" s="41" t="s">
        <v>44</v>
      </c>
      <c r="B399" s="42" t="s">
        <v>234</v>
      </c>
      <c r="C399" s="42" t="s">
        <v>40</v>
      </c>
      <c r="D399" s="42" t="s">
        <v>21</v>
      </c>
      <c r="E399" s="42" t="s">
        <v>179</v>
      </c>
      <c r="F399" s="42" t="s">
        <v>26</v>
      </c>
      <c r="G399" s="42" t="s">
        <v>21</v>
      </c>
      <c r="H399" s="42" t="s">
        <v>112</v>
      </c>
      <c r="I399" s="42" t="s">
        <v>45</v>
      </c>
      <c r="J399" s="43">
        <v>19352100</v>
      </c>
      <c r="K399" s="43">
        <v>19355100</v>
      </c>
      <c r="L399" s="9">
        <f>L400+L401+L402</f>
        <v>70312.010000000009</v>
      </c>
      <c r="P399" s="9">
        <f>P400+P401+P402</f>
        <v>70312.010000000009</v>
      </c>
      <c r="Q399" s="53"/>
      <c r="R399" s="54"/>
    </row>
    <row r="400" spans="1:18" s="13" customFormat="1" ht="24" x14ac:dyDescent="0.2">
      <c r="A400" s="41" t="s">
        <v>113</v>
      </c>
      <c r="B400" s="42" t="s">
        <v>234</v>
      </c>
      <c r="C400" s="42" t="s">
        <v>40</v>
      </c>
      <c r="D400" s="42" t="s">
        <v>21</v>
      </c>
      <c r="E400" s="42" t="s">
        <v>179</v>
      </c>
      <c r="F400" s="42" t="s">
        <v>26</v>
      </c>
      <c r="G400" s="42" t="s">
        <v>21</v>
      </c>
      <c r="H400" s="42" t="s">
        <v>112</v>
      </c>
      <c r="I400" s="42" t="s">
        <v>114</v>
      </c>
      <c r="J400" s="43">
        <v>69719850</v>
      </c>
      <c r="K400" s="43">
        <v>69719850</v>
      </c>
      <c r="L400" s="55">
        <f>K400/1000</f>
        <v>69719.850000000006</v>
      </c>
      <c r="M400" s="12">
        <v>1</v>
      </c>
      <c r="P400" s="56">
        <f>K400/1000</f>
        <v>69719.850000000006</v>
      </c>
      <c r="Q400" s="53"/>
      <c r="R400" s="54"/>
    </row>
    <row r="401" spans="1:18" s="13" customFormat="1" x14ac:dyDescent="0.2">
      <c r="A401" s="41" t="s">
        <v>79</v>
      </c>
      <c r="B401" s="42" t="s">
        <v>234</v>
      </c>
      <c r="C401" s="42" t="s">
        <v>40</v>
      </c>
      <c r="D401" s="42" t="s">
        <v>21</v>
      </c>
      <c r="E401" s="42" t="s">
        <v>179</v>
      </c>
      <c r="F401" s="42" t="s">
        <v>26</v>
      </c>
      <c r="G401" s="42" t="s">
        <v>21</v>
      </c>
      <c r="H401" s="42" t="s">
        <v>112</v>
      </c>
      <c r="I401" s="42" t="s">
        <v>80</v>
      </c>
      <c r="J401" s="43">
        <v>592160</v>
      </c>
      <c r="K401" s="43">
        <v>592160</v>
      </c>
      <c r="L401" s="55">
        <f>K401/1000</f>
        <v>592.16</v>
      </c>
      <c r="M401" s="12">
        <v>1</v>
      </c>
      <c r="P401" s="56">
        <f>K401/1000</f>
        <v>592.16</v>
      </c>
      <c r="Q401" s="53"/>
      <c r="R401" s="54"/>
    </row>
    <row r="402" spans="1:18" s="13" customFormat="1" ht="24" hidden="1" x14ac:dyDescent="0.2">
      <c r="A402" s="63" t="s">
        <v>235</v>
      </c>
      <c r="B402" s="42" t="s">
        <v>234</v>
      </c>
      <c r="C402" s="42" t="s">
        <v>40</v>
      </c>
      <c r="D402" s="42" t="s">
        <v>21</v>
      </c>
      <c r="E402" s="42" t="s">
        <v>179</v>
      </c>
      <c r="F402" s="42" t="s">
        <v>26</v>
      </c>
      <c r="G402" s="42" t="s">
        <v>21</v>
      </c>
      <c r="H402" s="42" t="s">
        <v>236</v>
      </c>
      <c r="I402" s="42"/>
      <c r="J402" s="47">
        <v>0</v>
      </c>
      <c r="K402" s="47">
        <v>0</v>
      </c>
      <c r="L402" s="55">
        <f>K402/1000</f>
        <v>0</v>
      </c>
      <c r="M402" s="12">
        <v>1</v>
      </c>
      <c r="P402" s="56">
        <f>K402/1000</f>
        <v>0</v>
      </c>
      <c r="Q402" s="53"/>
      <c r="R402" s="54"/>
    </row>
    <row r="403" spans="1:18" s="13" customFormat="1" hidden="1" x14ac:dyDescent="0.2">
      <c r="A403" s="41" t="s">
        <v>69</v>
      </c>
      <c r="B403" s="42" t="s">
        <v>234</v>
      </c>
      <c r="C403" s="42" t="s">
        <v>40</v>
      </c>
      <c r="D403" s="42" t="s">
        <v>21</v>
      </c>
      <c r="E403" s="42" t="s">
        <v>179</v>
      </c>
      <c r="F403" s="42" t="s">
        <v>26</v>
      </c>
      <c r="G403" s="42" t="s">
        <v>21</v>
      </c>
      <c r="H403" s="42" t="s">
        <v>236</v>
      </c>
      <c r="I403" s="42" t="s">
        <v>70</v>
      </c>
      <c r="J403" s="47">
        <v>0</v>
      </c>
      <c r="K403" s="47">
        <v>0</v>
      </c>
      <c r="L403" s="65">
        <f>L404</f>
        <v>0</v>
      </c>
      <c r="P403" s="66">
        <f>P404</f>
        <v>0</v>
      </c>
      <c r="Q403" s="53"/>
      <c r="R403" s="54"/>
    </row>
    <row r="404" spans="1:18" s="13" customFormat="1" hidden="1" x14ac:dyDescent="0.2">
      <c r="A404" s="41" t="s">
        <v>120</v>
      </c>
      <c r="B404" s="42" t="s">
        <v>234</v>
      </c>
      <c r="C404" s="42" t="s">
        <v>40</v>
      </c>
      <c r="D404" s="42" t="s">
        <v>21</v>
      </c>
      <c r="E404" s="42" t="s">
        <v>179</v>
      </c>
      <c r="F404" s="42" t="s">
        <v>26</v>
      </c>
      <c r="G404" s="42" t="s">
        <v>21</v>
      </c>
      <c r="H404" s="42" t="s">
        <v>121</v>
      </c>
      <c r="I404" s="42"/>
      <c r="J404" s="47">
        <v>0</v>
      </c>
      <c r="K404" s="47">
        <v>0</v>
      </c>
      <c r="L404" s="9">
        <f>L405</f>
        <v>0</v>
      </c>
      <c r="P404" s="9">
        <f>P405</f>
        <v>0</v>
      </c>
      <c r="Q404" s="53"/>
      <c r="R404" s="54"/>
    </row>
    <row r="405" spans="1:18" s="13" customFormat="1" ht="24" hidden="1" x14ac:dyDescent="0.2">
      <c r="A405" s="41" t="s">
        <v>44</v>
      </c>
      <c r="B405" s="42" t="s">
        <v>234</v>
      </c>
      <c r="C405" s="42" t="s">
        <v>40</v>
      </c>
      <c r="D405" s="42" t="s">
        <v>21</v>
      </c>
      <c r="E405" s="42" t="s">
        <v>179</v>
      </c>
      <c r="F405" s="42" t="s">
        <v>26</v>
      </c>
      <c r="G405" s="42" t="s">
        <v>21</v>
      </c>
      <c r="H405" s="42" t="s">
        <v>121</v>
      </c>
      <c r="I405" s="42" t="s">
        <v>45</v>
      </c>
      <c r="J405" s="47">
        <v>0</v>
      </c>
      <c r="K405" s="47">
        <v>0</v>
      </c>
      <c r="L405" s="55">
        <f>K405/1000</f>
        <v>0</v>
      </c>
      <c r="M405" s="12">
        <v>1</v>
      </c>
      <c r="P405" s="56">
        <f>K405/1000</f>
        <v>0</v>
      </c>
      <c r="Q405" s="53"/>
      <c r="R405" s="54"/>
    </row>
    <row r="406" spans="1:18" s="13" customFormat="1" ht="24" hidden="1" x14ac:dyDescent="0.2">
      <c r="A406" s="41" t="s">
        <v>113</v>
      </c>
      <c r="B406" s="42" t="s">
        <v>234</v>
      </c>
      <c r="C406" s="42" t="s">
        <v>40</v>
      </c>
      <c r="D406" s="42" t="s">
        <v>21</v>
      </c>
      <c r="E406" s="42" t="s">
        <v>179</v>
      </c>
      <c r="F406" s="42" t="s">
        <v>26</v>
      </c>
      <c r="G406" s="42" t="s">
        <v>21</v>
      </c>
      <c r="H406" s="42" t="s">
        <v>121</v>
      </c>
      <c r="I406" s="42" t="s">
        <v>114</v>
      </c>
      <c r="J406" s="47">
        <v>0</v>
      </c>
      <c r="K406" s="47">
        <v>0</v>
      </c>
      <c r="L406" s="65">
        <f>L407</f>
        <v>2764.2871600000003</v>
      </c>
      <c r="P406" s="66">
        <f>P407</f>
        <v>2764.2871600000003</v>
      </c>
      <c r="Q406" s="53"/>
      <c r="R406" s="54"/>
    </row>
    <row r="407" spans="1:18" s="13" customFormat="1" ht="60" x14ac:dyDescent="0.2">
      <c r="A407" s="41" t="s">
        <v>237</v>
      </c>
      <c r="B407" s="42" t="s">
        <v>234</v>
      </c>
      <c r="C407" s="42" t="s">
        <v>40</v>
      </c>
      <c r="D407" s="42" t="s">
        <v>21</v>
      </c>
      <c r="E407" s="42" t="s">
        <v>179</v>
      </c>
      <c r="F407" s="42" t="s">
        <v>26</v>
      </c>
      <c r="G407" s="42" t="s">
        <v>21</v>
      </c>
      <c r="H407" s="42" t="s">
        <v>238</v>
      </c>
      <c r="I407" s="42"/>
      <c r="J407" s="43">
        <v>4229857.16</v>
      </c>
      <c r="K407" s="43">
        <v>4229857.16</v>
      </c>
      <c r="L407" s="9">
        <f>L408+L409</f>
        <v>2764.2871600000003</v>
      </c>
      <c r="P407" s="9">
        <f>P408+P409</f>
        <v>2764.2871600000003</v>
      </c>
      <c r="Q407" s="53"/>
      <c r="R407" s="54"/>
    </row>
    <row r="408" spans="1:18" s="13" customFormat="1" ht="60" x14ac:dyDescent="0.2">
      <c r="A408" s="41" t="s">
        <v>508</v>
      </c>
      <c r="B408" s="42" t="s">
        <v>234</v>
      </c>
      <c r="C408" s="42" t="s">
        <v>40</v>
      </c>
      <c r="D408" s="42" t="s">
        <v>21</v>
      </c>
      <c r="E408" s="42" t="s">
        <v>179</v>
      </c>
      <c r="F408" s="42" t="s">
        <v>26</v>
      </c>
      <c r="G408" s="42" t="s">
        <v>21</v>
      </c>
      <c r="H408" s="42" t="s">
        <v>238</v>
      </c>
      <c r="I408" s="42" t="s">
        <v>34</v>
      </c>
      <c r="J408" s="43">
        <v>2394947.16</v>
      </c>
      <c r="K408" s="43">
        <v>2394947.16</v>
      </c>
      <c r="L408" s="55">
        <f>K408/1000</f>
        <v>2394.9471600000002</v>
      </c>
      <c r="M408" s="12">
        <v>1</v>
      </c>
      <c r="P408" s="56">
        <f>K408/1000</f>
        <v>2394.9471600000002</v>
      </c>
      <c r="Q408" s="53"/>
      <c r="R408" s="54"/>
    </row>
    <row r="409" spans="1:18" s="13" customFormat="1" x14ac:dyDescent="0.2">
      <c r="A409" s="41" t="s">
        <v>69</v>
      </c>
      <c r="B409" s="42" t="s">
        <v>234</v>
      </c>
      <c r="C409" s="42" t="s">
        <v>40</v>
      </c>
      <c r="D409" s="42" t="s">
        <v>21</v>
      </c>
      <c r="E409" s="42" t="s">
        <v>179</v>
      </c>
      <c r="F409" s="42" t="s">
        <v>26</v>
      </c>
      <c r="G409" s="42" t="s">
        <v>21</v>
      </c>
      <c r="H409" s="42" t="s">
        <v>238</v>
      </c>
      <c r="I409" s="42" t="s">
        <v>70</v>
      </c>
      <c r="J409" s="43">
        <v>369340</v>
      </c>
      <c r="K409" s="43">
        <v>369340</v>
      </c>
      <c r="L409" s="55">
        <f>K409/1000</f>
        <v>369.34</v>
      </c>
      <c r="M409" s="12">
        <v>1</v>
      </c>
      <c r="P409" s="56">
        <f>K409/1000</f>
        <v>369.34</v>
      </c>
      <c r="Q409" s="53"/>
      <c r="R409" s="54"/>
    </row>
    <row r="410" spans="1:18" s="13" customFormat="1" ht="24" x14ac:dyDescent="0.2">
      <c r="A410" s="41" t="s">
        <v>113</v>
      </c>
      <c r="B410" s="42" t="s">
        <v>234</v>
      </c>
      <c r="C410" s="42" t="s">
        <v>40</v>
      </c>
      <c r="D410" s="42" t="s">
        <v>21</v>
      </c>
      <c r="E410" s="42" t="s">
        <v>179</v>
      </c>
      <c r="F410" s="42" t="s">
        <v>26</v>
      </c>
      <c r="G410" s="42" t="s">
        <v>21</v>
      </c>
      <c r="H410" s="42" t="s">
        <v>238</v>
      </c>
      <c r="I410" s="42" t="s">
        <v>114</v>
      </c>
      <c r="J410" s="43">
        <v>1465570</v>
      </c>
      <c r="K410" s="43">
        <v>1465570</v>
      </c>
      <c r="L410" s="65">
        <f>L411</f>
        <v>38862.6852</v>
      </c>
      <c r="P410" s="66">
        <f>P411</f>
        <v>38862.6852</v>
      </c>
      <c r="Q410" s="53"/>
      <c r="R410" s="54"/>
    </row>
    <row r="411" spans="1:18" s="13" customFormat="1" ht="72" x14ac:dyDescent="0.2">
      <c r="A411" s="62" t="s">
        <v>239</v>
      </c>
      <c r="B411" s="42" t="s">
        <v>234</v>
      </c>
      <c r="C411" s="42" t="s">
        <v>40</v>
      </c>
      <c r="D411" s="42" t="s">
        <v>21</v>
      </c>
      <c r="E411" s="42" t="s">
        <v>179</v>
      </c>
      <c r="F411" s="42" t="s">
        <v>26</v>
      </c>
      <c r="G411" s="42" t="s">
        <v>21</v>
      </c>
      <c r="H411" s="42" t="s">
        <v>240</v>
      </c>
      <c r="I411" s="42"/>
      <c r="J411" s="43">
        <v>91853647.75999999</v>
      </c>
      <c r="K411" s="43">
        <v>94852475.200000003</v>
      </c>
      <c r="L411" s="9">
        <f>L412+L413</f>
        <v>38862.6852</v>
      </c>
      <c r="P411" s="9">
        <f>P412+P413</f>
        <v>38862.6852</v>
      </c>
      <c r="Q411" s="53"/>
      <c r="R411" s="54"/>
    </row>
    <row r="412" spans="1:18" s="13" customFormat="1" ht="60" x14ac:dyDescent="0.2">
      <c r="A412" s="41" t="s">
        <v>508</v>
      </c>
      <c r="B412" s="42" t="s">
        <v>234</v>
      </c>
      <c r="C412" s="42" t="s">
        <v>40</v>
      </c>
      <c r="D412" s="42" t="s">
        <v>21</v>
      </c>
      <c r="E412" s="42" t="s">
        <v>179</v>
      </c>
      <c r="F412" s="42" t="s">
        <v>26</v>
      </c>
      <c r="G412" s="42" t="s">
        <v>21</v>
      </c>
      <c r="H412" s="42" t="s">
        <v>240</v>
      </c>
      <c r="I412" s="42" t="s">
        <v>34</v>
      </c>
      <c r="J412" s="43">
        <v>37374807.759999998</v>
      </c>
      <c r="K412" s="43">
        <v>38603475.200000003</v>
      </c>
      <c r="L412" s="55">
        <f>K412/1000</f>
        <v>38603.475200000001</v>
      </c>
      <c r="M412" s="12">
        <v>1</v>
      </c>
      <c r="P412" s="56">
        <f>K412/1000</f>
        <v>38603.475200000001</v>
      </c>
      <c r="Q412" s="53"/>
      <c r="R412" s="54"/>
    </row>
    <row r="413" spans="1:18" s="13" customFormat="1" ht="24" x14ac:dyDescent="0.2">
      <c r="A413" s="41" t="s">
        <v>44</v>
      </c>
      <c r="B413" s="42" t="s">
        <v>234</v>
      </c>
      <c r="C413" s="42" t="s">
        <v>40</v>
      </c>
      <c r="D413" s="42" t="s">
        <v>21</v>
      </c>
      <c r="E413" s="42" t="s">
        <v>179</v>
      </c>
      <c r="F413" s="42" t="s">
        <v>26</v>
      </c>
      <c r="G413" s="42" t="s">
        <v>21</v>
      </c>
      <c r="H413" s="42" t="s">
        <v>240</v>
      </c>
      <c r="I413" s="42" t="s">
        <v>45</v>
      </c>
      <c r="J413" s="43">
        <v>259209.99999999997</v>
      </c>
      <c r="K413" s="43">
        <v>259209.99999999997</v>
      </c>
      <c r="L413" s="55">
        <f>K413/1000</f>
        <v>259.20999999999998</v>
      </c>
      <c r="M413" s="12">
        <v>1</v>
      </c>
      <c r="P413" s="56">
        <f>K413/1000</f>
        <v>259.20999999999998</v>
      </c>
      <c r="Q413" s="53"/>
      <c r="R413" s="54"/>
    </row>
    <row r="414" spans="1:18" s="13" customFormat="1" ht="24" x14ac:dyDescent="0.2">
      <c r="A414" s="41" t="s">
        <v>113</v>
      </c>
      <c r="B414" s="42" t="s">
        <v>234</v>
      </c>
      <c r="C414" s="42" t="s">
        <v>40</v>
      </c>
      <c r="D414" s="42" t="s">
        <v>21</v>
      </c>
      <c r="E414" s="42" t="s">
        <v>179</v>
      </c>
      <c r="F414" s="42" t="s">
        <v>26</v>
      </c>
      <c r="G414" s="42" t="s">
        <v>21</v>
      </c>
      <c r="H414" s="42" t="s">
        <v>240</v>
      </c>
      <c r="I414" s="42" t="s">
        <v>114</v>
      </c>
      <c r="J414" s="43">
        <v>54219630</v>
      </c>
      <c r="K414" s="43">
        <v>55989790</v>
      </c>
      <c r="L414" s="11">
        <f>L415</f>
        <v>0</v>
      </c>
      <c r="P414" s="11">
        <f>P415</f>
        <v>0</v>
      </c>
      <c r="Q414" s="53"/>
      <c r="R414" s="54"/>
    </row>
    <row r="415" spans="1:18" s="13" customFormat="1" hidden="1" x14ac:dyDescent="0.2">
      <c r="A415" s="41" t="s">
        <v>172</v>
      </c>
      <c r="B415" s="42" t="s">
        <v>234</v>
      </c>
      <c r="C415" s="42" t="s">
        <v>40</v>
      </c>
      <c r="D415" s="42" t="s">
        <v>21</v>
      </c>
      <c r="E415" s="42" t="s">
        <v>179</v>
      </c>
      <c r="F415" s="42" t="s">
        <v>26</v>
      </c>
      <c r="G415" s="42" t="s">
        <v>21</v>
      </c>
      <c r="H415" s="42" t="s">
        <v>173</v>
      </c>
      <c r="I415" s="42"/>
      <c r="J415" s="43">
        <v>0</v>
      </c>
      <c r="K415" s="43">
        <v>0</v>
      </c>
      <c r="L415" s="11">
        <f>L416</f>
        <v>0</v>
      </c>
      <c r="P415" s="11">
        <f>P416</f>
        <v>0</v>
      </c>
      <c r="Q415" s="53"/>
      <c r="R415" s="54"/>
    </row>
    <row r="416" spans="1:18" s="13" customFormat="1" ht="24" hidden="1" x14ac:dyDescent="0.2">
      <c r="A416" s="41" t="s">
        <v>44</v>
      </c>
      <c r="B416" s="42" t="s">
        <v>234</v>
      </c>
      <c r="C416" s="42" t="s">
        <v>40</v>
      </c>
      <c r="D416" s="42" t="s">
        <v>21</v>
      </c>
      <c r="E416" s="42" t="s">
        <v>179</v>
      </c>
      <c r="F416" s="42" t="s">
        <v>26</v>
      </c>
      <c r="G416" s="42" t="s">
        <v>21</v>
      </c>
      <c r="H416" s="42" t="s">
        <v>173</v>
      </c>
      <c r="I416" s="42" t="s">
        <v>45</v>
      </c>
      <c r="J416" s="43">
        <v>0</v>
      </c>
      <c r="K416" s="43">
        <v>0</v>
      </c>
      <c r="L416" s="55">
        <f>K416/1000</f>
        <v>0</v>
      </c>
      <c r="M416" s="12">
        <v>1</v>
      </c>
      <c r="P416" s="56">
        <f>K416/1000</f>
        <v>0</v>
      </c>
      <c r="Q416" s="53"/>
      <c r="R416" s="54"/>
    </row>
    <row r="417" spans="1:18" s="13" customFormat="1" ht="48" x14ac:dyDescent="0.2">
      <c r="A417" s="41" t="s">
        <v>39</v>
      </c>
      <c r="B417" s="42" t="s">
        <v>234</v>
      </c>
      <c r="C417" s="42" t="s">
        <v>40</v>
      </c>
      <c r="D417" s="42" t="s">
        <v>21</v>
      </c>
      <c r="E417" s="46" t="s">
        <v>40</v>
      </c>
      <c r="F417" s="46" t="s">
        <v>26</v>
      </c>
      <c r="G417" s="46" t="s">
        <v>27</v>
      </c>
      <c r="H417" s="46" t="s">
        <v>28</v>
      </c>
      <c r="I417" s="42"/>
      <c r="J417" s="43">
        <v>2237690</v>
      </c>
      <c r="K417" s="43">
        <v>2237690</v>
      </c>
      <c r="L417" s="65">
        <f>L418+L424+L421</f>
        <v>611.70000000000005</v>
      </c>
      <c r="P417" s="66">
        <f>P418+P424+P421</f>
        <v>611.70000000000005</v>
      </c>
      <c r="Q417" s="53"/>
      <c r="R417" s="54"/>
    </row>
    <row r="418" spans="1:18" s="13" customFormat="1" ht="60" hidden="1" x14ac:dyDescent="0.2">
      <c r="A418" s="41" t="s">
        <v>241</v>
      </c>
      <c r="B418" s="42" t="s">
        <v>234</v>
      </c>
      <c r="C418" s="42" t="s">
        <v>40</v>
      </c>
      <c r="D418" s="42" t="s">
        <v>21</v>
      </c>
      <c r="E418" s="42" t="s">
        <v>40</v>
      </c>
      <c r="F418" s="42" t="s">
        <v>26</v>
      </c>
      <c r="G418" s="42" t="s">
        <v>21</v>
      </c>
      <c r="H418" s="42" t="s">
        <v>28</v>
      </c>
      <c r="I418" s="42"/>
      <c r="J418" s="43">
        <v>0</v>
      </c>
      <c r="K418" s="43">
        <v>0</v>
      </c>
      <c r="L418" s="65">
        <f>L419</f>
        <v>0</v>
      </c>
      <c r="P418" s="66">
        <f>P419</f>
        <v>0</v>
      </c>
      <c r="Q418" s="53"/>
      <c r="R418" s="54"/>
    </row>
    <row r="419" spans="1:18" s="13" customFormat="1" ht="36" hidden="1" x14ac:dyDescent="0.2">
      <c r="A419" s="41" t="s">
        <v>507</v>
      </c>
      <c r="B419" s="42" t="s">
        <v>234</v>
      </c>
      <c r="C419" s="42" t="s">
        <v>40</v>
      </c>
      <c r="D419" s="42" t="s">
        <v>21</v>
      </c>
      <c r="E419" s="42" t="s">
        <v>40</v>
      </c>
      <c r="F419" s="42" t="s">
        <v>26</v>
      </c>
      <c r="G419" s="42" t="s">
        <v>21</v>
      </c>
      <c r="H419" s="42" t="s">
        <v>242</v>
      </c>
      <c r="I419" s="42"/>
      <c r="J419" s="43">
        <v>0</v>
      </c>
      <c r="K419" s="43">
        <v>0</v>
      </c>
      <c r="L419" s="9">
        <f>L420</f>
        <v>0</v>
      </c>
      <c r="P419" s="9">
        <f>P420</f>
        <v>0</v>
      </c>
      <c r="Q419" s="53"/>
      <c r="R419" s="54"/>
    </row>
    <row r="420" spans="1:18" s="13" customFormat="1" ht="24" hidden="1" x14ac:dyDescent="0.2">
      <c r="A420" s="41" t="s">
        <v>44</v>
      </c>
      <c r="B420" s="42" t="s">
        <v>234</v>
      </c>
      <c r="C420" s="42" t="s">
        <v>40</v>
      </c>
      <c r="D420" s="42" t="s">
        <v>21</v>
      </c>
      <c r="E420" s="42" t="s">
        <v>40</v>
      </c>
      <c r="F420" s="42" t="s">
        <v>26</v>
      </c>
      <c r="G420" s="42" t="s">
        <v>21</v>
      </c>
      <c r="H420" s="42" t="s">
        <v>242</v>
      </c>
      <c r="I420" s="42" t="s">
        <v>45</v>
      </c>
      <c r="J420" s="43">
        <v>0</v>
      </c>
      <c r="K420" s="43">
        <v>0</v>
      </c>
      <c r="L420" s="55">
        <f>K420/1000</f>
        <v>0</v>
      </c>
      <c r="M420" s="12">
        <v>1</v>
      </c>
      <c r="P420" s="56">
        <f>K420/1000</f>
        <v>0</v>
      </c>
      <c r="Q420" s="53"/>
      <c r="R420" s="54"/>
    </row>
    <row r="421" spans="1:18" s="13" customFormat="1" ht="24" hidden="1" x14ac:dyDescent="0.2">
      <c r="A421" s="41" t="s">
        <v>113</v>
      </c>
      <c r="B421" s="42" t="s">
        <v>234</v>
      </c>
      <c r="C421" s="42" t="s">
        <v>40</v>
      </c>
      <c r="D421" s="42" t="s">
        <v>21</v>
      </c>
      <c r="E421" s="42" t="s">
        <v>40</v>
      </c>
      <c r="F421" s="42" t="s">
        <v>26</v>
      </c>
      <c r="G421" s="42" t="s">
        <v>21</v>
      </c>
      <c r="H421" s="42" t="s">
        <v>242</v>
      </c>
      <c r="I421" s="42" t="s">
        <v>114</v>
      </c>
      <c r="J421" s="43">
        <v>0</v>
      </c>
      <c r="K421" s="43">
        <v>0</v>
      </c>
      <c r="L421" s="65">
        <f>L422</f>
        <v>0</v>
      </c>
      <c r="P421" s="66">
        <f>P422</f>
        <v>0</v>
      </c>
      <c r="Q421" s="53"/>
      <c r="R421" s="54"/>
    </row>
    <row r="422" spans="1:18" s="13" customFormat="1" ht="24" hidden="1" x14ac:dyDescent="0.2">
      <c r="A422" s="62" t="s">
        <v>243</v>
      </c>
      <c r="B422" s="42" t="s">
        <v>234</v>
      </c>
      <c r="C422" s="42" t="s">
        <v>40</v>
      </c>
      <c r="D422" s="42" t="s">
        <v>21</v>
      </c>
      <c r="E422" s="42" t="s">
        <v>40</v>
      </c>
      <c r="F422" s="42" t="s">
        <v>26</v>
      </c>
      <c r="G422" s="42" t="s">
        <v>21</v>
      </c>
      <c r="H422" s="42" t="s">
        <v>244</v>
      </c>
      <c r="I422" s="42"/>
      <c r="J422" s="43">
        <v>0</v>
      </c>
      <c r="K422" s="43">
        <v>0</v>
      </c>
      <c r="L422" s="9">
        <f>L423</f>
        <v>0</v>
      </c>
      <c r="P422" s="9">
        <f>P423</f>
        <v>0</v>
      </c>
      <c r="Q422" s="53"/>
      <c r="R422" s="54"/>
    </row>
    <row r="423" spans="1:18" s="13" customFormat="1" ht="24" hidden="1" x14ac:dyDescent="0.2">
      <c r="A423" s="41" t="s">
        <v>44</v>
      </c>
      <c r="B423" s="42" t="s">
        <v>234</v>
      </c>
      <c r="C423" s="42" t="s">
        <v>40</v>
      </c>
      <c r="D423" s="42" t="s">
        <v>21</v>
      </c>
      <c r="E423" s="42" t="s">
        <v>40</v>
      </c>
      <c r="F423" s="42" t="s">
        <v>26</v>
      </c>
      <c r="G423" s="42" t="s">
        <v>21</v>
      </c>
      <c r="H423" s="42" t="s">
        <v>244</v>
      </c>
      <c r="I423" s="42" t="s">
        <v>45</v>
      </c>
      <c r="J423" s="43">
        <v>0</v>
      </c>
      <c r="K423" s="43">
        <v>0</v>
      </c>
      <c r="L423" s="55">
        <f>K423/1000</f>
        <v>0</v>
      </c>
      <c r="M423" s="12">
        <v>1</v>
      </c>
      <c r="P423" s="56">
        <f>K423/1000</f>
        <v>0</v>
      </c>
      <c r="Q423" s="53"/>
      <c r="R423" s="54"/>
    </row>
    <row r="424" spans="1:18" s="13" customFormat="1" ht="60" x14ac:dyDescent="0.2">
      <c r="A424" s="41" t="s">
        <v>41</v>
      </c>
      <c r="B424" s="42" t="s">
        <v>234</v>
      </c>
      <c r="C424" s="42" t="s">
        <v>40</v>
      </c>
      <c r="D424" s="42" t="s">
        <v>21</v>
      </c>
      <c r="E424" s="46" t="s">
        <v>40</v>
      </c>
      <c r="F424" s="46" t="s">
        <v>26</v>
      </c>
      <c r="G424" s="46" t="s">
        <v>23</v>
      </c>
      <c r="H424" s="46" t="s">
        <v>28</v>
      </c>
      <c r="I424" s="42"/>
      <c r="J424" s="43">
        <v>1104490</v>
      </c>
      <c r="K424" s="43">
        <v>1104490</v>
      </c>
      <c r="L424" s="65">
        <f>L425</f>
        <v>611.70000000000005</v>
      </c>
      <c r="P424" s="66">
        <f>P425</f>
        <v>611.70000000000005</v>
      </c>
      <c r="Q424" s="53"/>
      <c r="R424" s="54"/>
    </row>
    <row r="425" spans="1:18" s="13" customFormat="1" ht="24" x14ac:dyDescent="0.2">
      <c r="A425" s="41" t="s">
        <v>42</v>
      </c>
      <c r="B425" s="42" t="s">
        <v>234</v>
      </c>
      <c r="C425" s="42" t="s">
        <v>40</v>
      </c>
      <c r="D425" s="42" t="s">
        <v>21</v>
      </c>
      <c r="E425" s="46" t="s">
        <v>40</v>
      </c>
      <c r="F425" s="46" t="s">
        <v>26</v>
      </c>
      <c r="G425" s="46" t="s">
        <v>23</v>
      </c>
      <c r="H425" s="46" t="s">
        <v>43</v>
      </c>
      <c r="I425" s="42"/>
      <c r="J425" s="43">
        <v>1104490</v>
      </c>
      <c r="K425" s="43">
        <v>1104490</v>
      </c>
      <c r="L425" s="9">
        <f>L426</f>
        <v>611.70000000000005</v>
      </c>
      <c r="P425" s="9">
        <f>P426</f>
        <v>611.70000000000005</v>
      </c>
      <c r="Q425" s="53"/>
      <c r="R425" s="54"/>
    </row>
    <row r="426" spans="1:18" s="13" customFormat="1" ht="24" x14ac:dyDescent="0.2">
      <c r="A426" s="41" t="s">
        <v>44</v>
      </c>
      <c r="B426" s="42" t="s">
        <v>234</v>
      </c>
      <c r="C426" s="42" t="s">
        <v>40</v>
      </c>
      <c r="D426" s="42" t="s">
        <v>21</v>
      </c>
      <c r="E426" s="46" t="s">
        <v>40</v>
      </c>
      <c r="F426" s="46" t="s">
        <v>26</v>
      </c>
      <c r="G426" s="46" t="s">
        <v>23</v>
      </c>
      <c r="H426" s="46" t="s">
        <v>43</v>
      </c>
      <c r="I426" s="42" t="s">
        <v>45</v>
      </c>
      <c r="J426" s="43">
        <v>611700</v>
      </c>
      <c r="K426" s="43">
        <v>611700</v>
      </c>
      <c r="L426" s="55">
        <f>K426/1000</f>
        <v>611.70000000000005</v>
      </c>
      <c r="M426" s="12">
        <v>1</v>
      </c>
      <c r="P426" s="56">
        <f>K426/1000</f>
        <v>611.70000000000005</v>
      </c>
      <c r="Q426" s="53"/>
      <c r="R426" s="54"/>
    </row>
    <row r="427" spans="1:18" s="13" customFormat="1" ht="24" x14ac:dyDescent="0.2">
      <c r="A427" s="41" t="s">
        <v>113</v>
      </c>
      <c r="B427" s="42" t="s">
        <v>234</v>
      </c>
      <c r="C427" s="42" t="s">
        <v>40</v>
      </c>
      <c r="D427" s="42" t="s">
        <v>21</v>
      </c>
      <c r="E427" s="46" t="s">
        <v>40</v>
      </c>
      <c r="F427" s="46" t="s">
        <v>26</v>
      </c>
      <c r="G427" s="46" t="s">
        <v>23</v>
      </c>
      <c r="H427" s="46" t="s">
        <v>43</v>
      </c>
      <c r="I427" s="42" t="s">
        <v>114</v>
      </c>
      <c r="J427" s="43">
        <v>492790</v>
      </c>
      <c r="K427" s="43">
        <v>492790</v>
      </c>
      <c r="L427" s="65">
        <f>L428+L433+L436</f>
        <v>4846.84</v>
      </c>
      <c r="P427" s="66">
        <f>P428+P433+P436</f>
        <v>4846.84</v>
      </c>
      <c r="Q427" s="53"/>
      <c r="R427" s="54"/>
    </row>
    <row r="428" spans="1:18" s="13" customFormat="1" ht="60" x14ac:dyDescent="0.2">
      <c r="A428" s="41" t="s">
        <v>46</v>
      </c>
      <c r="B428" s="42" t="s">
        <v>234</v>
      </c>
      <c r="C428" s="42" t="s">
        <v>40</v>
      </c>
      <c r="D428" s="42" t="s">
        <v>21</v>
      </c>
      <c r="E428" s="46" t="s">
        <v>40</v>
      </c>
      <c r="F428" s="46" t="s">
        <v>26</v>
      </c>
      <c r="G428" s="46" t="s">
        <v>47</v>
      </c>
      <c r="H428" s="46" t="s">
        <v>28</v>
      </c>
      <c r="I428" s="42"/>
      <c r="J428" s="43">
        <v>1133200</v>
      </c>
      <c r="K428" s="43">
        <v>1133200</v>
      </c>
      <c r="L428" s="65">
        <f>L429</f>
        <v>4234.66</v>
      </c>
      <c r="P428" s="66">
        <f>P429</f>
        <v>4234.66</v>
      </c>
      <c r="Q428" s="53"/>
      <c r="R428" s="54"/>
    </row>
    <row r="429" spans="1:18" s="13" customFormat="1" x14ac:dyDescent="0.2">
      <c r="A429" s="41" t="s">
        <v>48</v>
      </c>
      <c r="B429" s="42" t="s">
        <v>234</v>
      </c>
      <c r="C429" s="42" t="s">
        <v>40</v>
      </c>
      <c r="D429" s="42" t="s">
        <v>21</v>
      </c>
      <c r="E429" s="46" t="s">
        <v>40</v>
      </c>
      <c r="F429" s="46" t="s">
        <v>26</v>
      </c>
      <c r="G429" s="46" t="s">
        <v>47</v>
      </c>
      <c r="H429" s="46" t="s">
        <v>49</v>
      </c>
      <c r="I429" s="42"/>
      <c r="J429" s="43">
        <v>1133200</v>
      </c>
      <c r="K429" s="43">
        <v>1133200</v>
      </c>
      <c r="L429" s="9">
        <f>L430+L431+L432</f>
        <v>4234.66</v>
      </c>
      <c r="P429" s="9">
        <f>P430+P431+P432</f>
        <v>4234.66</v>
      </c>
      <c r="Q429" s="53"/>
      <c r="R429" s="54"/>
    </row>
    <row r="430" spans="1:18" s="13" customFormat="1" ht="24" x14ac:dyDescent="0.2">
      <c r="A430" s="41" t="s">
        <v>44</v>
      </c>
      <c r="B430" s="42" t="s">
        <v>234</v>
      </c>
      <c r="C430" s="42" t="s">
        <v>40</v>
      </c>
      <c r="D430" s="42" t="s">
        <v>21</v>
      </c>
      <c r="E430" s="46" t="s">
        <v>40</v>
      </c>
      <c r="F430" s="46" t="s">
        <v>26</v>
      </c>
      <c r="G430" s="46" t="s">
        <v>47</v>
      </c>
      <c r="H430" s="46" t="s">
        <v>49</v>
      </c>
      <c r="I430" s="42" t="s">
        <v>45</v>
      </c>
      <c r="J430" s="43">
        <v>793200</v>
      </c>
      <c r="K430" s="43">
        <v>793200</v>
      </c>
      <c r="L430" s="55">
        <f>K430/1000</f>
        <v>793.2</v>
      </c>
      <c r="M430" s="12">
        <v>1</v>
      </c>
      <c r="P430" s="56">
        <f>K430/1000</f>
        <v>793.2</v>
      </c>
      <c r="Q430" s="53"/>
      <c r="R430" s="54"/>
    </row>
    <row r="431" spans="1:18" s="13" customFormat="1" ht="24" x14ac:dyDescent="0.2">
      <c r="A431" s="41" t="s">
        <v>113</v>
      </c>
      <c r="B431" s="42" t="s">
        <v>234</v>
      </c>
      <c r="C431" s="42" t="s">
        <v>40</v>
      </c>
      <c r="D431" s="42" t="s">
        <v>21</v>
      </c>
      <c r="E431" s="46" t="s">
        <v>40</v>
      </c>
      <c r="F431" s="46" t="s">
        <v>26</v>
      </c>
      <c r="G431" s="46" t="s">
        <v>47</v>
      </c>
      <c r="H431" s="46" t="s">
        <v>49</v>
      </c>
      <c r="I431" s="42" t="s">
        <v>114</v>
      </c>
      <c r="J431" s="43">
        <v>340000</v>
      </c>
      <c r="K431" s="43">
        <v>340000</v>
      </c>
      <c r="L431" s="55">
        <f>K431/1000</f>
        <v>340</v>
      </c>
      <c r="M431" s="12">
        <v>1</v>
      </c>
      <c r="P431" s="56">
        <f>K431/1000</f>
        <v>340</v>
      </c>
      <c r="Q431" s="53"/>
      <c r="R431" s="54"/>
    </row>
    <row r="432" spans="1:18" s="13" customFormat="1" ht="96" x14ac:dyDescent="0.2">
      <c r="A432" s="41" t="s">
        <v>59</v>
      </c>
      <c r="B432" s="42" t="s">
        <v>234</v>
      </c>
      <c r="C432" s="46" t="s">
        <v>40</v>
      </c>
      <c r="D432" s="46" t="s">
        <v>21</v>
      </c>
      <c r="E432" s="46" t="s">
        <v>60</v>
      </c>
      <c r="F432" s="46" t="s">
        <v>26</v>
      </c>
      <c r="G432" s="46" t="s">
        <v>27</v>
      </c>
      <c r="H432" s="46" t="s">
        <v>28</v>
      </c>
      <c r="I432" s="42"/>
      <c r="J432" s="43">
        <v>3101460</v>
      </c>
      <c r="K432" s="43">
        <v>3101460</v>
      </c>
      <c r="L432" s="55">
        <f>K432/1000</f>
        <v>3101.46</v>
      </c>
      <c r="M432" s="12">
        <v>1</v>
      </c>
      <c r="P432" s="56">
        <f>K432/1000</f>
        <v>3101.46</v>
      </c>
      <c r="Q432" s="53"/>
      <c r="R432" s="54"/>
    </row>
    <row r="433" spans="1:18" s="13" customFormat="1" ht="48" x14ac:dyDescent="0.2">
      <c r="A433" s="41" t="s">
        <v>61</v>
      </c>
      <c r="B433" s="42" t="s">
        <v>234</v>
      </c>
      <c r="C433" s="42" t="s">
        <v>245</v>
      </c>
      <c r="D433" s="46" t="s">
        <v>21</v>
      </c>
      <c r="E433" s="46" t="s">
        <v>60</v>
      </c>
      <c r="F433" s="46" t="s">
        <v>26</v>
      </c>
      <c r="G433" s="46" t="s">
        <v>23</v>
      </c>
      <c r="H433" s="46" t="s">
        <v>28</v>
      </c>
      <c r="I433" s="42"/>
      <c r="J433" s="43">
        <v>3101460</v>
      </c>
      <c r="K433" s="43">
        <v>3101460</v>
      </c>
      <c r="L433" s="65">
        <f>L434</f>
        <v>612.17999999999995</v>
      </c>
      <c r="P433" s="66">
        <f>P434</f>
        <v>612.17999999999995</v>
      </c>
      <c r="Q433" s="53"/>
      <c r="R433" s="54"/>
    </row>
    <row r="434" spans="1:18" s="13" customFormat="1" ht="36" x14ac:dyDescent="0.2">
      <c r="A434" s="41" t="s">
        <v>62</v>
      </c>
      <c r="B434" s="42" t="s">
        <v>234</v>
      </c>
      <c r="C434" s="42" t="s">
        <v>245</v>
      </c>
      <c r="D434" s="46" t="s">
        <v>21</v>
      </c>
      <c r="E434" s="42" t="s">
        <v>60</v>
      </c>
      <c r="F434" s="42" t="s">
        <v>26</v>
      </c>
      <c r="G434" s="42" t="s">
        <v>23</v>
      </c>
      <c r="H434" s="42" t="s">
        <v>63</v>
      </c>
      <c r="I434" s="42"/>
      <c r="J434" s="43">
        <v>3101460</v>
      </c>
      <c r="K434" s="43">
        <v>3101460</v>
      </c>
      <c r="L434" s="9">
        <f>L435</f>
        <v>612.17999999999995</v>
      </c>
      <c r="P434" s="9">
        <f>P435</f>
        <v>612.17999999999995</v>
      </c>
      <c r="Q434" s="53"/>
      <c r="R434" s="54"/>
    </row>
    <row r="435" spans="1:18" s="13" customFormat="1" ht="24" x14ac:dyDescent="0.2">
      <c r="A435" s="41" t="s">
        <v>44</v>
      </c>
      <c r="B435" s="42" t="s">
        <v>234</v>
      </c>
      <c r="C435" s="42" t="s">
        <v>245</v>
      </c>
      <c r="D435" s="46" t="s">
        <v>21</v>
      </c>
      <c r="E435" s="42" t="s">
        <v>60</v>
      </c>
      <c r="F435" s="42" t="s">
        <v>26</v>
      </c>
      <c r="G435" s="42" t="s">
        <v>23</v>
      </c>
      <c r="H435" s="42" t="s">
        <v>63</v>
      </c>
      <c r="I435" s="42" t="s">
        <v>45</v>
      </c>
      <c r="J435" s="43">
        <v>612180</v>
      </c>
      <c r="K435" s="43">
        <v>612180</v>
      </c>
      <c r="L435" s="55">
        <f>K435/1000</f>
        <v>612.17999999999995</v>
      </c>
      <c r="M435" s="12">
        <v>1</v>
      </c>
      <c r="P435" s="56">
        <f>K435/1000</f>
        <v>612.17999999999995</v>
      </c>
      <c r="Q435" s="53"/>
      <c r="R435" s="54"/>
    </row>
    <row r="436" spans="1:18" s="13" customFormat="1" ht="24" x14ac:dyDescent="0.2">
      <c r="A436" s="41" t="s">
        <v>113</v>
      </c>
      <c r="B436" s="42" t="s">
        <v>234</v>
      </c>
      <c r="C436" s="42" t="s">
        <v>245</v>
      </c>
      <c r="D436" s="46" t="s">
        <v>21</v>
      </c>
      <c r="E436" s="42" t="s">
        <v>60</v>
      </c>
      <c r="F436" s="42" t="s">
        <v>26</v>
      </c>
      <c r="G436" s="42" t="s">
        <v>23</v>
      </c>
      <c r="H436" s="42" t="s">
        <v>63</v>
      </c>
      <c r="I436" s="42" t="s">
        <v>114</v>
      </c>
      <c r="J436" s="43">
        <v>2489280</v>
      </c>
      <c r="K436" s="43">
        <v>2489280</v>
      </c>
      <c r="L436" s="65">
        <f>L437</f>
        <v>0</v>
      </c>
      <c r="P436" s="66">
        <f>P437</f>
        <v>0</v>
      </c>
      <c r="Q436" s="53"/>
      <c r="R436" s="54"/>
    </row>
    <row r="437" spans="1:18" s="13" customFormat="1" hidden="1" x14ac:dyDescent="0.2">
      <c r="A437" s="41" t="s">
        <v>93</v>
      </c>
      <c r="B437" s="42" t="s">
        <v>234</v>
      </c>
      <c r="C437" s="42" t="s">
        <v>245</v>
      </c>
      <c r="D437" s="46" t="s">
        <v>21</v>
      </c>
      <c r="E437" s="46" t="s">
        <v>94</v>
      </c>
      <c r="F437" s="46" t="s">
        <v>26</v>
      </c>
      <c r="G437" s="46" t="s">
        <v>27</v>
      </c>
      <c r="H437" s="46" t="s">
        <v>28</v>
      </c>
      <c r="I437" s="46"/>
      <c r="J437" s="47">
        <v>0</v>
      </c>
      <c r="K437" s="47">
        <v>0</v>
      </c>
      <c r="L437" s="9">
        <f>L438</f>
        <v>0</v>
      </c>
      <c r="P437" s="9">
        <f>P438</f>
        <v>0</v>
      </c>
      <c r="Q437" s="53"/>
      <c r="R437" s="54"/>
    </row>
    <row r="438" spans="1:18" s="13" customFormat="1" hidden="1" x14ac:dyDescent="0.2">
      <c r="A438" s="41" t="s">
        <v>95</v>
      </c>
      <c r="B438" s="42" t="s">
        <v>234</v>
      </c>
      <c r="C438" s="42" t="s">
        <v>245</v>
      </c>
      <c r="D438" s="46" t="s">
        <v>21</v>
      </c>
      <c r="E438" s="46" t="s">
        <v>94</v>
      </c>
      <c r="F438" s="46" t="s">
        <v>96</v>
      </c>
      <c r="G438" s="46" t="s">
        <v>27</v>
      </c>
      <c r="H438" s="46" t="s">
        <v>28</v>
      </c>
      <c r="I438" s="46"/>
      <c r="J438" s="47">
        <v>0</v>
      </c>
      <c r="K438" s="47">
        <v>0</v>
      </c>
      <c r="L438" s="55">
        <f>K438/1000</f>
        <v>0</v>
      </c>
      <c r="M438" s="12">
        <v>1</v>
      </c>
      <c r="P438" s="56">
        <f>K438/1000</f>
        <v>0</v>
      </c>
      <c r="Q438" s="53"/>
      <c r="R438" s="54"/>
    </row>
    <row r="439" spans="1:18" s="13" customFormat="1" ht="72" hidden="1" x14ac:dyDescent="0.2">
      <c r="A439" s="41" t="s">
        <v>517</v>
      </c>
      <c r="B439" s="42" t="s">
        <v>234</v>
      </c>
      <c r="C439" s="42" t="s">
        <v>245</v>
      </c>
      <c r="D439" s="46" t="s">
        <v>21</v>
      </c>
      <c r="E439" s="46" t="s">
        <v>94</v>
      </c>
      <c r="F439" s="46" t="s">
        <v>96</v>
      </c>
      <c r="G439" s="46" t="s">
        <v>27</v>
      </c>
      <c r="H439" s="46" t="s">
        <v>518</v>
      </c>
      <c r="I439" s="46"/>
      <c r="J439" s="47">
        <v>0</v>
      </c>
      <c r="K439" s="47">
        <v>0</v>
      </c>
      <c r="L439" s="65">
        <f>L440</f>
        <v>454292.17947999999</v>
      </c>
      <c r="P439" s="66">
        <f>P440</f>
        <v>454292.17947999999</v>
      </c>
      <c r="Q439" s="53"/>
      <c r="R439" s="54"/>
    </row>
    <row r="440" spans="1:18" s="13" customFormat="1" ht="24" hidden="1" x14ac:dyDescent="0.2">
      <c r="A440" s="41" t="s">
        <v>44</v>
      </c>
      <c r="B440" s="42" t="s">
        <v>234</v>
      </c>
      <c r="C440" s="42" t="s">
        <v>245</v>
      </c>
      <c r="D440" s="46" t="s">
        <v>21</v>
      </c>
      <c r="E440" s="46" t="s">
        <v>94</v>
      </c>
      <c r="F440" s="46" t="s">
        <v>96</v>
      </c>
      <c r="G440" s="46" t="s">
        <v>27</v>
      </c>
      <c r="H440" s="46" t="s">
        <v>518</v>
      </c>
      <c r="I440" s="46" t="s">
        <v>45</v>
      </c>
      <c r="J440" s="47">
        <v>0</v>
      </c>
      <c r="K440" s="47">
        <v>0</v>
      </c>
      <c r="L440" s="65">
        <f>L441</f>
        <v>454292.17947999999</v>
      </c>
      <c r="P440" s="66">
        <f>P441</f>
        <v>454292.17947999999</v>
      </c>
      <c r="Q440" s="53"/>
      <c r="R440" s="54"/>
    </row>
    <row r="441" spans="1:18" s="13" customFormat="1" ht="24" hidden="1" x14ac:dyDescent="0.2">
      <c r="A441" s="41" t="s">
        <v>113</v>
      </c>
      <c r="B441" s="42" t="s">
        <v>234</v>
      </c>
      <c r="C441" s="42" t="s">
        <v>245</v>
      </c>
      <c r="D441" s="46" t="s">
        <v>21</v>
      </c>
      <c r="E441" s="46" t="s">
        <v>94</v>
      </c>
      <c r="F441" s="46" t="s">
        <v>96</v>
      </c>
      <c r="G441" s="46" t="s">
        <v>27</v>
      </c>
      <c r="H441" s="46" t="s">
        <v>518</v>
      </c>
      <c r="I441" s="46" t="s">
        <v>114</v>
      </c>
      <c r="J441" s="47">
        <v>0</v>
      </c>
      <c r="K441" s="47">
        <v>0</v>
      </c>
      <c r="L441" s="9">
        <f>L442</f>
        <v>454292.17947999999</v>
      </c>
      <c r="P441" s="9">
        <f>P442</f>
        <v>454292.17947999999</v>
      </c>
      <c r="Q441" s="53"/>
      <c r="R441" s="54"/>
    </row>
    <row r="442" spans="1:18" s="13" customFormat="1" x14ac:dyDescent="0.2">
      <c r="A442" s="41" t="s">
        <v>246</v>
      </c>
      <c r="B442" s="42" t="s">
        <v>234</v>
      </c>
      <c r="C442" s="42" t="s">
        <v>40</v>
      </c>
      <c r="D442" s="42" t="s">
        <v>23</v>
      </c>
      <c r="E442" s="42"/>
      <c r="F442" s="42"/>
      <c r="G442" s="42"/>
      <c r="H442" s="42"/>
      <c r="I442" s="42"/>
      <c r="J442" s="43">
        <v>444189592.58000004</v>
      </c>
      <c r="K442" s="43">
        <v>454292179.48000002</v>
      </c>
      <c r="L442" s="55">
        <f>K442/1000</f>
        <v>454292.17947999999</v>
      </c>
      <c r="M442" s="12">
        <v>1</v>
      </c>
      <c r="P442" s="56">
        <f>K442/1000</f>
        <v>454292.17947999999</v>
      </c>
      <c r="Q442" s="53"/>
      <c r="R442" s="54"/>
    </row>
    <row r="443" spans="1:18" s="13" customFormat="1" ht="36" x14ac:dyDescent="0.2">
      <c r="A443" s="41" t="s">
        <v>247</v>
      </c>
      <c r="B443" s="42" t="s">
        <v>234</v>
      </c>
      <c r="C443" s="42" t="s">
        <v>40</v>
      </c>
      <c r="D443" s="42" t="s">
        <v>23</v>
      </c>
      <c r="E443" s="42" t="s">
        <v>38</v>
      </c>
      <c r="F443" s="42" t="s">
        <v>26</v>
      </c>
      <c r="G443" s="42" t="s">
        <v>27</v>
      </c>
      <c r="H443" s="42" t="s">
        <v>28</v>
      </c>
      <c r="I443" s="42"/>
      <c r="J443" s="43">
        <v>390000</v>
      </c>
      <c r="K443" s="43">
        <v>390000</v>
      </c>
      <c r="L443" s="65">
        <f>L444+L456+L464</f>
        <v>468372.56523000007</v>
      </c>
      <c r="P443" s="66">
        <f>P444+P456+P464</f>
        <v>468372.56523000007</v>
      </c>
      <c r="Q443" s="53"/>
      <c r="R443" s="54"/>
    </row>
    <row r="444" spans="1:18" s="13" customFormat="1" ht="36" x14ac:dyDescent="0.2">
      <c r="A444" s="41" t="s">
        <v>248</v>
      </c>
      <c r="B444" s="42" t="s">
        <v>234</v>
      </c>
      <c r="C444" s="42" t="s">
        <v>40</v>
      </c>
      <c r="D444" s="42" t="s">
        <v>23</v>
      </c>
      <c r="E444" s="42" t="s">
        <v>38</v>
      </c>
      <c r="F444" s="42" t="s">
        <v>26</v>
      </c>
      <c r="G444" s="42" t="s">
        <v>21</v>
      </c>
      <c r="H444" s="42" t="s">
        <v>28</v>
      </c>
      <c r="I444" s="42"/>
      <c r="J444" s="43">
        <v>390000</v>
      </c>
      <c r="K444" s="43">
        <v>390000</v>
      </c>
      <c r="L444" s="9">
        <f>L452+L445</f>
        <v>441186.80523000006</v>
      </c>
      <c r="P444" s="9">
        <f>P452+P445</f>
        <v>441186.80523000006</v>
      </c>
      <c r="Q444" s="53"/>
      <c r="R444" s="54"/>
    </row>
    <row r="445" spans="1:18" s="13" customFormat="1" x14ac:dyDescent="0.2">
      <c r="A445" s="41" t="s">
        <v>249</v>
      </c>
      <c r="B445" s="42" t="s">
        <v>234</v>
      </c>
      <c r="C445" s="42" t="s">
        <v>40</v>
      </c>
      <c r="D445" s="42" t="s">
        <v>23</v>
      </c>
      <c r="E445" s="42" t="s">
        <v>38</v>
      </c>
      <c r="F445" s="42" t="s">
        <v>26</v>
      </c>
      <c r="G445" s="42" t="s">
        <v>21</v>
      </c>
      <c r="H445" s="42" t="s">
        <v>250</v>
      </c>
      <c r="I445" s="42"/>
      <c r="J445" s="43">
        <v>390000</v>
      </c>
      <c r="K445" s="43">
        <v>390000</v>
      </c>
      <c r="L445" s="9">
        <f>L446+L449</f>
        <v>441186.80523000006</v>
      </c>
      <c r="P445" s="9">
        <f>P446+P449</f>
        <v>441186.80523000006</v>
      </c>
      <c r="Q445" s="53"/>
      <c r="R445" s="54"/>
    </row>
    <row r="446" spans="1:18" s="13" customFormat="1" x14ac:dyDescent="0.2">
      <c r="A446" s="41" t="s">
        <v>69</v>
      </c>
      <c r="B446" s="42" t="s">
        <v>234</v>
      </c>
      <c r="C446" s="42" t="s">
        <v>40</v>
      </c>
      <c r="D446" s="42" t="s">
        <v>23</v>
      </c>
      <c r="E446" s="42" t="s">
        <v>38</v>
      </c>
      <c r="F446" s="42" t="s">
        <v>26</v>
      </c>
      <c r="G446" s="42" t="s">
        <v>21</v>
      </c>
      <c r="H446" s="42" t="s">
        <v>250</v>
      </c>
      <c r="I446" s="42" t="s">
        <v>70</v>
      </c>
      <c r="J446" s="43">
        <v>390000</v>
      </c>
      <c r="K446" s="43">
        <v>390000</v>
      </c>
      <c r="L446" s="9">
        <f>L447</f>
        <v>428389.40822000004</v>
      </c>
      <c r="P446" s="9">
        <f>P447</f>
        <v>428389.40822000004</v>
      </c>
      <c r="Q446" s="53"/>
      <c r="R446" s="54"/>
    </row>
    <row r="447" spans="1:18" s="13" customFormat="1" ht="36" x14ac:dyDescent="0.2">
      <c r="A447" s="41" t="s">
        <v>178</v>
      </c>
      <c r="B447" s="42" t="s">
        <v>234</v>
      </c>
      <c r="C447" s="42" t="s">
        <v>40</v>
      </c>
      <c r="D447" s="42" t="s">
        <v>23</v>
      </c>
      <c r="E447" s="42" t="s">
        <v>179</v>
      </c>
      <c r="F447" s="42" t="s">
        <v>26</v>
      </c>
      <c r="G447" s="42" t="s">
        <v>27</v>
      </c>
      <c r="H447" s="42" t="s">
        <v>28</v>
      </c>
      <c r="I447" s="42"/>
      <c r="J447" s="43">
        <v>436200942.58000004</v>
      </c>
      <c r="K447" s="43">
        <v>446303529.48000002</v>
      </c>
      <c r="L447" s="9">
        <f>L448</f>
        <v>428389.40822000004</v>
      </c>
      <c r="P447" s="9">
        <f>P448</f>
        <v>428389.40822000004</v>
      </c>
      <c r="Q447" s="53"/>
      <c r="R447" s="54"/>
    </row>
    <row r="448" spans="1:18" s="14" customFormat="1" ht="36" x14ac:dyDescent="0.2">
      <c r="A448" s="41" t="s">
        <v>251</v>
      </c>
      <c r="B448" s="42" t="s">
        <v>234</v>
      </c>
      <c r="C448" s="42" t="s">
        <v>40</v>
      </c>
      <c r="D448" s="42" t="s">
        <v>23</v>
      </c>
      <c r="E448" s="42" t="s">
        <v>179</v>
      </c>
      <c r="F448" s="42" t="s">
        <v>26</v>
      </c>
      <c r="G448" s="42" t="s">
        <v>23</v>
      </c>
      <c r="H448" s="42" t="s">
        <v>28</v>
      </c>
      <c r="I448" s="42"/>
      <c r="J448" s="43">
        <v>422376213.98000002</v>
      </c>
      <c r="K448" s="43">
        <v>428389408.22000003</v>
      </c>
      <c r="L448" s="55">
        <f>K448/1000</f>
        <v>428389.40822000004</v>
      </c>
      <c r="M448" s="12">
        <v>1</v>
      </c>
      <c r="P448" s="56">
        <f>K448/1000</f>
        <v>428389.40822000004</v>
      </c>
      <c r="Q448" s="53"/>
      <c r="R448" s="54"/>
    </row>
    <row r="449" spans="1:18" s="13" customFormat="1" ht="24" x14ac:dyDescent="0.2">
      <c r="A449" s="41" t="s">
        <v>111</v>
      </c>
      <c r="B449" s="42" t="s">
        <v>234</v>
      </c>
      <c r="C449" s="42" t="s">
        <v>40</v>
      </c>
      <c r="D449" s="42" t="s">
        <v>23</v>
      </c>
      <c r="E449" s="42" t="s">
        <v>179</v>
      </c>
      <c r="F449" s="42" t="s">
        <v>26</v>
      </c>
      <c r="G449" s="42" t="s">
        <v>23</v>
      </c>
      <c r="H449" s="42" t="s">
        <v>112</v>
      </c>
      <c r="I449" s="42"/>
      <c r="J449" s="43">
        <v>135423139.67000002</v>
      </c>
      <c r="K449" s="43">
        <v>135217157.01000002</v>
      </c>
      <c r="L449" s="9">
        <f>L450</f>
        <v>12797.397010000001</v>
      </c>
      <c r="P449" s="9">
        <f>P450</f>
        <v>12797.397010000001</v>
      </c>
      <c r="Q449" s="53"/>
      <c r="R449" s="54"/>
    </row>
    <row r="450" spans="1:18" s="13" customFormat="1" ht="60" x14ac:dyDescent="0.2">
      <c r="A450" s="41" t="s">
        <v>508</v>
      </c>
      <c r="B450" s="42" t="s">
        <v>234</v>
      </c>
      <c r="C450" s="42" t="s">
        <v>40</v>
      </c>
      <c r="D450" s="42" t="s">
        <v>23</v>
      </c>
      <c r="E450" s="42" t="s">
        <v>179</v>
      </c>
      <c r="F450" s="42" t="s">
        <v>26</v>
      </c>
      <c r="G450" s="42" t="s">
        <v>23</v>
      </c>
      <c r="H450" s="42" t="s">
        <v>112</v>
      </c>
      <c r="I450" s="42" t="s">
        <v>34</v>
      </c>
      <c r="J450" s="43">
        <v>36483800</v>
      </c>
      <c r="K450" s="43">
        <v>36483800</v>
      </c>
      <c r="L450" s="9">
        <f>L451</f>
        <v>12797.397010000001</v>
      </c>
      <c r="P450" s="9">
        <f>P451</f>
        <v>12797.397010000001</v>
      </c>
      <c r="Q450" s="53"/>
      <c r="R450" s="54"/>
    </row>
    <row r="451" spans="1:18" s="14" customFormat="1" ht="24" x14ac:dyDescent="0.2">
      <c r="A451" s="41" t="s">
        <v>44</v>
      </c>
      <c r="B451" s="42" t="s">
        <v>234</v>
      </c>
      <c r="C451" s="42" t="s">
        <v>40</v>
      </c>
      <c r="D451" s="42" t="s">
        <v>23</v>
      </c>
      <c r="E451" s="42" t="s">
        <v>179</v>
      </c>
      <c r="F451" s="42" t="s">
        <v>26</v>
      </c>
      <c r="G451" s="42" t="s">
        <v>23</v>
      </c>
      <c r="H451" s="42" t="s">
        <v>112</v>
      </c>
      <c r="I451" s="42" t="s">
        <v>45</v>
      </c>
      <c r="J451" s="43">
        <v>13003379.669999998</v>
      </c>
      <c r="K451" s="43">
        <v>12797397.01</v>
      </c>
      <c r="L451" s="55">
        <f>K451/1000</f>
        <v>12797.397010000001</v>
      </c>
      <c r="M451" s="12">
        <v>1</v>
      </c>
      <c r="P451" s="56">
        <f>K451/1000</f>
        <v>12797.397010000001</v>
      </c>
      <c r="Q451" s="53"/>
      <c r="R451" s="54"/>
    </row>
    <row r="452" spans="1:18" s="13" customFormat="1" x14ac:dyDescent="0.2">
      <c r="A452" s="41" t="s">
        <v>69</v>
      </c>
      <c r="B452" s="42" t="s">
        <v>234</v>
      </c>
      <c r="C452" s="42" t="s">
        <v>40</v>
      </c>
      <c r="D452" s="42" t="s">
        <v>23</v>
      </c>
      <c r="E452" s="42" t="s">
        <v>179</v>
      </c>
      <c r="F452" s="42" t="s">
        <v>26</v>
      </c>
      <c r="G452" s="42" t="s">
        <v>23</v>
      </c>
      <c r="H452" s="42" t="s">
        <v>112</v>
      </c>
      <c r="I452" s="42" t="s">
        <v>70</v>
      </c>
      <c r="J452" s="43">
        <v>41090</v>
      </c>
      <c r="K452" s="43">
        <v>41090</v>
      </c>
      <c r="L452" s="9">
        <f>L453</f>
        <v>0</v>
      </c>
      <c r="P452" s="9">
        <f>P453</f>
        <v>0</v>
      </c>
      <c r="Q452" s="53"/>
      <c r="R452" s="54"/>
    </row>
    <row r="453" spans="1:18" s="13" customFormat="1" ht="24" x14ac:dyDescent="0.2">
      <c r="A453" s="41" t="s">
        <v>113</v>
      </c>
      <c r="B453" s="42" t="s">
        <v>234</v>
      </c>
      <c r="C453" s="42" t="s">
        <v>40</v>
      </c>
      <c r="D453" s="42" t="s">
        <v>23</v>
      </c>
      <c r="E453" s="42" t="s">
        <v>179</v>
      </c>
      <c r="F453" s="42" t="s">
        <v>26</v>
      </c>
      <c r="G453" s="42" t="s">
        <v>23</v>
      </c>
      <c r="H453" s="42" t="s">
        <v>112</v>
      </c>
      <c r="I453" s="42" t="s">
        <v>114</v>
      </c>
      <c r="J453" s="43">
        <v>84996980.000000015</v>
      </c>
      <c r="K453" s="43">
        <v>84996980.000000015</v>
      </c>
      <c r="L453" s="9">
        <f>L454</f>
        <v>0</v>
      </c>
      <c r="P453" s="9">
        <f>P454</f>
        <v>0</v>
      </c>
      <c r="Q453" s="53"/>
      <c r="R453" s="54"/>
    </row>
    <row r="454" spans="1:18" s="13" customFormat="1" x14ac:dyDescent="0.2">
      <c r="A454" s="41" t="s">
        <v>79</v>
      </c>
      <c r="B454" s="42" t="s">
        <v>234</v>
      </c>
      <c r="C454" s="42" t="s">
        <v>40</v>
      </c>
      <c r="D454" s="42" t="s">
        <v>23</v>
      </c>
      <c r="E454" s="42" t="s">
        <v>179</v>
      </c>
      <c r="F454" s="42" t="s">
        <v>26</v>
      </c>
      <c r="G454" s="42" t="s">
        <v>23</v>
      </c>
      <c r="H454" s="42" t="s">
        <v>112</v>
      </c>
      <c r="I454" s="42" t="s">
        <v>80</v>
      </c>
      <c r="J454" s="43">
        <v>897890</v>
      </c>
      <c r="K454" s="43">
        <v>897890</v>
      </c>
      <c r="L454" s="9">
        <f>L455</f>
        <v>0</v>
      </c>
      <c r="P454" s="9">
        <f>P455</f>
        <v>0</v>
      </c>
      <c r="Q454" s="53"/>
      <c r="R454" s="54"/>
    </row>
    <row r="455" spans="1:18" s="13" customFormat="1" ht="24" hidden="1" x14ac:dyDescent="0.2">
      <c r="A455" s="63" t="s">
        <v>252</v>
      </c>
      <c r="B455" s="42" t="s">
        <v>234</v>
      </c>
      <c r="C455" s="42" t="s">
        <v>40</v>
      </c>
      <c r="D455" s="42" t="s">
        <v>23</v>
      </c>
      <c r="E455" s="42" t="s">
        <v>179</v>
      </c>
      <c r="F455" s="42" t="s">
        <v>26</v>
      </c>
      <c r="G455" s="42" t="s">
        <v>23</v>
      </c>
      <c r="H455" s="42" t="s">
        <v>253</v>
      </c>
      <c r="I455" s="42"/>
      <c r="J455" s="47">
        <v>0</v>
      </c>
      <c r="K455" s="47">
        <v>0</v>
      </c>
      <c r="L455" s="55">
        <f>K455/1000</f>
        <v>0</v>
      </c>
      <c r="M455" s="12">
        <v>1</v>
      </c>
      <c r="N455" s="13">
        <v>1</v>
      </c>
      <c r="P455" s="56">
        <f>K455/1000</f>
        <v>0</v>
      </c>
      <c r="Q455" s="53"/>
      <c r="R455" s="54"/>
    </row>
    <row r="456" spans="1:18" s="13" customFormat="1" hidden="1" x14ac:dyDescent="0.2">
      <c r="A456" s="41" t="s">
        <v>69</v>
      </c>
      <c r="B456" s="42" t="s">
        <v>234</v>
      </c>
      <c r="C456" s="42" t="s">
        <v>40</v>
      </c>
      <c r="D456" s="42" t="s">
        <v>23</v>
      </c>
      <c r="E456" s="42" t="s">
        <v>179</v>
      </c>
      <c r="F456" s="42" t="s">
        <v>26</v>
      </c>
      <c r="G456" s="42" t="s">
        <v>23</v>
      </c>
      <c r="H456" s="42" t="s">
        <v>253</v>
      </c>
      <c r="I456" s="42" t="s">
        <v>70</v>
      </c>
      <c r="J456" s="47">
        <v>0</v>
      </c>
      <c r="K456" s="47">
        <v>0</v>
      </c>
      <c r="L456" s="65">
        <f>L457</f>
        <v>0</v>
      </c>
      <c r="P456" s="66">
        <f>P457</f>
        <v>0</v>
      </c>
      <c r="Q456" s="53"/>
      <c r="R456" s="54"/>
    </row>
    <row r="457" spans="1:18" s="13" customFormat="1" hidden="1" x14ac:dyDescent="0.2">
      <c r="A457" s="41" t="s">
        <v>120</v>
      </c>
      <c r="B457" s="42" t="s">
        <v>234</v>
      </c>
      <c r="C457" s="42" t="s">
        <v>40</v>
      </c>
      <c r="D457" s="42" t="s">
        <v>23</v>
      </c>
      <c r="E457" s="42" t="s">
        <v>179</v>
      </c>
      <c r="F457" s="42" t="s">
        <v>26</v>
      </c>
      <c r="G457" s="42" t="s">
        <v>23</v>
      </c>
      <c r="H457" s="42" t="s">
        <v>121</v>
      </c>
      <c r="I457" s="42"/>
      <c r="J457" s="43">
        <v>0</v>
      </c>
      <c r="K457" s="43">
        <v>0</v>
      </c>
      <c r="L457" s="65">
        <f>L458+L461</f>
        <v>0</v>
      </c>
      <c r="P457" s="66">
        <f>P458+P461</f>
        <v>0</v>
      </c>
      <c r="Q457" s="53"/>
      <c r="R457" s="54"/>
    </row>
    <row r="458" spans="1:18" s="13" customFormat="1" ht="24" hidden="1" x14ac:dyDescent="0.2">
      <c r="A458" s="41" t="s">
        <v>44</v>
      </c>
      <c r="B458" s="42" t="s">
        <v>234</v>
      </c>
      <c r="C458" s="42" t="s">
        <v>40</v>
      </c>
      <c r="D458" s="42" t="s">
        <v>23</v>
      </c>
      <c r="E458" s="42" t="s">
        <v>179</v>
      </c>
      <c r="F458" s="42" t="s">
        <v>26</v>
      </c>
      <c r="G458" s="42" t="s">
        <v>23</v>
      </c>
      <c r="H458" s="42" t="s">
        <v>121</v>
      </c>
      <c r="I458" s="42" t="s">
        <v>45</v>
      </c>
      <c r="J458" s="43">
        <v>0</v>
      </c>
      <c r="K458" s="43">
        <v>0</v>
      </c>
      <c r="L458" s="65">
        <f>L459</f>
        <v>0</v>
      </c>
      <c r="P458" s="66">
        <f>P459</f>
        <v>0</v>
      </c>
      <c r="Q458" s="53"/>
      <c r="R458" s="54"/>
    </row>
    <row r="459" spans="1:18" s="13" customFormat="1" ht="24" hidden="1" x14ac:dyDescent="0.2">
      <c r="A459" s="41" t="s">
        <v>113</v>
      </c>
      <c r="B459" s="42" t="s">
        <v>234</v>
      </c>
      <c r="C459" s="42" t="s">
        <v>40</v>
      </c>
      <c r="D459" s="42" t="s">
        <v>23</v>
      </c>
      <c r="E459" s="42" t="s">
        <v>179</v>
      </c>
      <c r="F459" s="42" t="s">
        <v>26</v>
      </c>
      <c r="G459" s="42" t="s">
        <v>23</v>
      </c>
      <c r="H459" s="42" t="s">
        <v>121</v>
      </c>
      <c r="I459" s="42" t="s">
        <v>114</v>
      </c>
      <c r="J459" s="43">
        <v>0</v>
      </c>
      <c r="K459" s="43">
        <v>0</v>
      </c>
      <c r="L459" s="9">
        <f>L460</f>
        <v>0</v>
      </c>
      <c r="P459" s="9">
        <f>P460</f>
        <v>0</v>
      </c>
      <c r="Q459" s="53"/>
      <c r="R459" s="54"/>
    </row>
    <row r="460" spans="1:18" s="14" customFormat="1" ht="36" hidden="1" x14ac:dyDescent="0.2">
      <c r="A460" s="63" t="s">
        <v>532</v>
      </c>
      <c r="B460" s="42" t="s">
        <v>234</v>
      </c>
      <c r="C460" s="42" t="s">
        <v>40</v>
      </c>
      <c r="D460" s="42" t="s">
        <v>23</v>
      </c>
      <c r="E460" s="42" t="s">
        <v>179</v>
      </c>
      <c r="F460" s="42" t="s">
        <v>26</v>
      </c>
      <c r="G460" s="42" t="s">
        <v>23</v>
      </c>
      <c r="H460" s="42" t="s">
        <v>533</v>
      </c>
      <c r="I460" s="42"/>
      <c r="J460" s="47">
        <v>0</v>
      </c>
      <c r="K460" s="47">
        <v>0</v>
      </c>
      <c r="L460" s="55">
        <f>K460/1000</f>
        <v>0</v>
      </c>
      <c r="M460" s="12">
        <v>1</v>
      </c>
      <c r="P460" s="56">
        <f>K460/1000</f>
        <v>0</v>
      </c>
      <c r="Q460" s="53"/>
      <c r="R460" s="54"/>
    </row>
    <row r="461" spans="1:18" s="13" customFormat="1" ht="24" hidden="1" x14ac:dyDescent="0.2">
      <c r="A461" s="41" t="s">
        <v>44</v>
      </c>
      <c r="B461" s="42" t="s">
        <v>234</v>
      </c>
      <c r="C461" s="42" t="s">
        <v>40</v>
      </c>
      <c r="D461" s="42" t="s">
        <v>23</v>
      </c>
      <c r="E461" s="42" t="s">
        <v>179</v>
      </c>
      <c r="F461" s="42" t="s">
        <v>26</v>
      </c>
      <c r="G461" s="42" t="s">
        <v>23</v>
      </c>
      <c r="H461" s="42" t="s">
        <v>533</v>
      </c>
      <c r="I461" s="42" t="s">
        <v>45</v>
      </c>
      <c r="J461" s="47">
        <v>0</v>
      </c>
      <c r="K461" s="47">
        <v>0</v>
      </c>
      <c r="L461" s="65">
        <f>L462</f>
        <v>0</v>
      </c>
      <c r="P461" s="66">
        <f>P462</f>
        <v>0</v>
      </c>
      <c r="Q461" s="53"/>
      <c r="R461" s="54"/>
    </row>
    <row r="462" spans="1:18" s="13" customFormat="1" ht="36" hidden="1" x14ac:dyDescent="0.2">
      <c r="A462" s="41" t="s">
        <v>527</v>
      </c>
      <c r="B462" s="42" t="s">
        <v>234</v>
      </c>
      <c r="C462" s="42" t="s">
        <v>40</v>
      </c>
      <c r="D462" s="42" t="s">
        <v>23</v>
      </c>
      <c r="E462" s="42" t="s">
        <v>179</v>
      </c>
      <c r="F462" s="42" t="s">
        <v>26</v>
      </c>
      <c r="G462" s="42" t="s">
        <v>23</v>
      </c>
      <c r="H462" s="42" t="s">
        <v>528</v>
      </c>
      <c r="I462" s="42"/>
      <c r="J462" s="47">
        <v>0</v>
      </c>
      <c r="K462" s="47">
        <v>0</v>
      </c>
      <c r="L462" s="9">
        <f>L463</f>
        <v>0</v>
      </c>
      <c r="P462" s="9">
        <f>P463</f>
        <v>0</v>
      </c>
      <c r="Q462" s="53"/>
      <c r="R462" s="54"/>
    </row>
    <row r="463" spans="1:18" s="14" customFormat="1" ht="24" hidden="1" x14ac:dyDescent="0.2">
      <c r="A463" s="41" t="s">
        <v>44</v>
      </c>
      <c r="B463" s="42" t="s">
        <v>234</v>
      </c>
      <c r="C463" s="42" t="s">
        <v>40</v>
      </c>
      <c r="D463" s="42" t="s">
        <v>23</v>
      </c>
      <c r="E463" s="42" t="s">
        <v>179</v>
      </c>
      <c r="F463" s="42" t="s">
        <v>26</v>
      </c>
      <c r="G463" s="42" t="s">
        <v>23</v>
      </c>
      <c r="H463" s="42" t="s">
        <v>528</v>
      </c>
      <c r="I463" s="42" t="s">
        <v>45</v>
      </c>
      <c r="J463" s="47">
        <v>0</v>
      </c>
      <c r="K463" s="47">
        <v>0</v>
      </c>
      <c r="L463" s="55">
        <f>K463/1000</f>
        <v>0</v>
      </c>
      <c r="M463" s="12">
        <v>1</v>
      </c>
      <c r="P463" s="56">
        <f>K463/1000</f>
        <v>0</v>
      </c>
      <c r="Q463" s="53"/>
      <c r="R463" s="54"/>
    </row>
    <row r="464" spans="1:18" s="13" customFormat="1" ht="24" hidden="1" x14ac:dyDescent="0.2">
      <c r="A464" s="41" t="s">
        <v>113</v>
      </c>
      <c r="B464" s="42" t="s">
        <v>234</v>
      </c>
      <c r="C464" s="42" t="s">
        <v>40</v>
      </c>
      <c r="D464" s="42" t="s">
        <v>23</v>
      </c>
      <c r="E464" s="42" t="s">
        <v>179</v>
      </c>
      <c r="F464" s="42" t="s">
        <v>26</v>
      </c>
      <c r="G464" s="42" t="s">
        <v>23</v>
      </c>
      <c r="H464" s="42" t="s">
        <v>528</v>
      </c>
      <c r="I464" s="42" t="s">
        <v>114</v>
      </c>
      <c r="J464" s="47">
        <v>0</v>
      </c>
      <c r="K464" s="47">
        <v>0</v>
      </c>
      <c r="L464" s="65">
        <f>L465</f>
        <v>27185.759999999998</v>
      </c>
      <c r="P464" s="66">
        <f>P465</f>
        <v>27185.759999999998</v>
      </c>
      <c r="Q464" s="53"/>
      <c r="R464" s="54"/>
    </row>
    <row r="465" spans="1:18" s="13" customFormat="1" ht="24" hidden="1" x14ac:dyDescent="0.2">
      <c r="A465" s="63" t="s">
        <v>553</v>
      </c>
      <c r="B465" s="42" t="s">
        <v>234</v>
      </c>
      <c r="C465" s="42" t="s">
        <v>40</v>
      </c>
      <c r="D465" s="42" t="s">
        <v>23</v>
      </c>
      <c r="E465" s="42" t="s">
        <v>179</v>
      </c>
      <c r="F465" s="42" t="s">
        <v>26</v>
      </c>
      <c r="G465" s="42" t="s">
        <v>23</v>
      </c>
      <c r="H465" s="42" t="s">
        <v>554</v>
      </c>
      <c r="I465" s="42"/>
      <c r="J465" s="47">
        <v>0</v>
      </c>
      <c r="K465" s="47">
        <v>0</v>
      </c>
      <c r="L465" s="65">
        <f>L466+L469</f>
        <v>27185.759999999998</v>
      </c>
      <c r="P465" s="66">
        <f>P466+P469</f>
        <v>27185.759999999998</v>
      </c>
      <c r="Q465" s="53"/>
      <c r="R465" s="54"/>
    </row>
    <row r="466" spans="1:18" s="13" customFormat="1" ht="24" hidden="1" x14ac:dyDescent="0.2">
      <c r="A466" s="41" t="s">
        <v>44</v>
      </c>
      <c r="B466" s="42" t="s">
        <v>234</v>
      </c>
      <c r="C466" s="42" t="s">
        <v>40</v>
      </c>
      <c r="D466" s="42" t="s">
        <v>23</v>
      </c>
      <c r="E466" s="42" t="s">
        <v>179</v>
      </c>
      <c r="F466" s="42" t="s">
        <v>26</v>
      </c>
      <c r="G466" s="42" t="s">
        <v>23</v>
      </c>
      <c r="H466" s="42" t="s">
        <v>554</v>
      </c>
      <c r="I466" s="42" t="s">
        <v>45</v>
      </c>
      <c r="J466" s="47">
        <v>0</v>
      </c>
      <c r="K466" s="47">
        <v>0</v>
      </c>
      <c r="L466" s="65">
        <f>L467</f>
        <v>0</v>
      </c>
      <c r="P466" s="66">
        <f>P467</f>
        <v>0</v>
      </c>
      <c r="Q466" s="53"/>
      <c r="R466" s="54"/>
    </row>
    <row r="467" spans="1:18" s="13" customFormat="1" ht="24" hidden="1" x14ac:dyDescent="0.2">
      <c r="A467" s="41" t="s">
        <v>113</v>
      </c>
      <c r="B467" s="42" t="s">
        <v>234</v>
      </c>
      <c r="C467" s="42" t="s">
        <v>40</v>
      </c>
      <c r="D467" s="42" t="s">
        <v>23</v>
      </c>
      <c r="E467" s="42" t="s">
        <v>179</v>
      </c>
      <c r="F467" s="42" t="s">
        <v>26</v>
      </c>
      <c r="G467" s="42" t="s">
        <v>23</v>
      </c>
      <c r="H467" s="42" t="s">
        <v>554</v>
      </c>
      <c r="I467" s="42" t="s">
        <v>114</v>
      </c>
      <c r="J467" s="47">
        <v>0</v>
      </c>
      <c r="K467" s="47">
        <v>0</v>
      </c>
      <c r="L467" s="9">
        <f>L468</f>
        <v>0</v>
      </c>
      <c r="P467" s="9">
        <f>P468</f>
        <v>0</v>
      </c>
      <c r="Q467" s="53"/>
      <c r="R467" s="54"/>
    </row>
    <row r="468" spans="1:18" s="13" customFormat="1" ht="24" hidden="1" x14ac:dyDescent="0.2">
      <c r="A468" s="41" t="s">
        <v>254</v>
      </c>
      <c r="B468" s="42" t="s">
        <v>234</v>
      </c>
      <c r="C468" s="42" t="s">
        <v>40</v>
      </c>
      <c r="D468" s="42" t="s">
        <v>23</v>
      </c>
      <c r="E468" s="42" t="s">
        <v>179</v>
      </c>
      <c r="F468" s="42" t="s">
        <v>26</v>
      </c>
      <c r="G468" s="42" t="s">
        <v>23</v>
      </c>
      <c r="H468" s="42" t="s">
        <v>255</v>
      </c>
      <c r="I468" s="42"/>
      <c r="J468" s="47">
        <v>0</v>
      </c>
      <c r="K468" s="47">
        <v>0</v>
      </c>
      <c r="L468" s="55">
        <f>K468/1000</f>
        <v>0</v>
      </c>
      <c r="M468" s="12">
        <v>1</v>
      </c>
      <c r="P468" s="56">
        <f>K468/1000</f>
        <v>0</v>
      </c>
      <c r="Q468" s="53"/>
      <c r="R468" s="54"/>
    </row>
    <row r="469" spans="1:18" s="13" customFormat="1" ht="24" hidden="1" x14ac:dyDescent="0.2">
      <c r="A469" s="41" t="s">
        <v>44</v>
      </c>
      <c r="B469" s="42" t="s">
        <v>234</v>
      </c>
      <c r="C469" s="42" t="s">
        <v>40</v>
      </c>
      <c r="D469" s="42" t="s">
        <v>23</v>
      </c>
      <c r="E469" s="42" t="s">
        <v>179</v>
      </c>
      <c r="F469" s="42" t="s">
        <v>26</v>
      </c>
      <c r="G469" s="42" t="s">
        <v>23</v>
      </c>
      <c r="H469" s="42" t="s">
        <v>255</v>
      </c>
      <c r="I469" s="42" t="s">
        <v>45</v>
      </c>
      <c r="J469" s="47">
        <v>0</v>
      </c>
      <c r="K469" s="47">
        <v>0</v>
      </c>
      <c r="L469" s="65">
        <f>L470</f>
        <v>27185.759999999998</v>
      </c>
      <c r="P469" s="66">
        <f>P470</f>
        <v>27185.759999999998</v>
      </c>
      <c r="Q469" s="53"/>
      <c r="R469" s="54"/>
    </row>
    <row r="470" spans="1:18" s="13" customFormat="1" ht="24" hidden="1" x14ac:dyDescent="0.2">
      <c r="A470" s="41" t="s">
        <v>113</v>
      </c>
      <c r="B470" s="42" t="s">
        <v>234</v>
      </c>
      <c r="C470" s="42" t="s">
        <v>40</v>
      </c>
      <c r="D470" s="42" t="s">
        <v>23</v>
      </c>
      <c r="E470" s="42" t="s">
        <v>179</v>
      </c>
      <c r="F470" s="42" t="s">
        <v>26</v>
      </c>
      <c r="G470" s="42" t="s">
        <v>23</v>
      </c>
      <c r="H470" s="42" t="s">
        <v>255</v>
      </c>
      <c r="I470" s="42" t="s">
        <v>114</v>
      </c>
      <c r="J470" s="47">
        <v>0</v>
      </c>
      <c r="K470" s="47">
        <v>0</v>
      </c>
      <c r="L470" s="9">
        <f>L471</f>
        <v>27185.759999999998</v>
      </c>
      <c r="P470" s="9">
        <f>P471</f>
        <v>27185.759999999998</v>
      </c>
      <c r="Q470" s="53"/>
      <c r="R470" s="54"/>
    </row>
    <row r="471" spans="1:18" s="13" customFormat="1" ht="36" x14ac:dyDescent="0.2">
      <c r="A471" s="41" t="s">
        <v>555</v>
      </c>
      <c r="B471" s="42" t="s">
        <v>234</v>
      </c>
      <c r="C471" s="42" t="s">
        <v>40</v>
      </c>
      <c r="D471" s="42" t="s">
        <v>23</v>
      </c>
      <c r="E471" s="42" t="s">
        <v>179</v>
      </c>
      <c r="F471" s="42" t="s">
        <v>26</v>
      </c>
      <c r="G471" s="42" t="s">
        <v>23</v>
      </c>
      <c r="H471" s="42" t="s">
        <v>556</v>
      </c>
      <c r="I471" s="42"/>
      <c r="J471" s="47">
        <v>27185760</v>
      </c>
      <c r="K471" s="47">
        <v>27185760</v>
      </c>
      <c r="L471" s="55">
        <f>K471/1000</f>
        <v>27185.759999999998</v>
      </c>
      <c r="M471" s="12">
        <v>1</v>
      </c>
      <c r="P471" s="56">
        <f>K471/1000</f>
        <v>27185.759999999998</v>
      </c>
      <c r="Q471" s="53"/>
      <c r="R471" s="54"/>
    </row>
    <row r="472" spans="1:18" s="13" customFormat="1" ht="60" x14ac:dyDescent="0.2">
      <c r="A472" s="41" t="s">
        <v>508</v>
      </c>
      <c r="B472" s="42" t="s">
        <v>234</v>
      </c>
      <c r="C472" s="42" t="s">
        <v>40</v>
      </c>
      <c r="D472" s="42" t="s">
        <v>23</v>
      </c>
      <c r="E472" s="42" t="s">
        <v>179</v>
      </c>
      <c r="F472" s="42" t="s">
        <v>26</v>
      </c>
      <c r="G472" s="42" t="s">
        <v>23</v>
      </c>
      <c r="H472" s="42" t="s">
        <v>556</v>
      </c>
      <c r="I472" s="42" t="s">
        <v>34</v>
      </c>
      <c r="J472" s="47">
        <v>7890120</v>
      </c>
      <c r="K472" s="47">
        <v>7890120</v>
      </c>
      <c r="L472" s="65">
        <f>L473</f>
        <v>5459.43</v>
      </c>
      <c r="P472" s="66">
        <f>P473</f>
        <v>5459.43</v>
      </c>
      <c r="Q472" s="53"/>
      <c r="R472" s="54"/>
    </row>
    <row r="473" spans="1:18" s="13" customFormat="1" ht="24" x14ac:dyDescent="0.2">
      <c r="A473" s="41" t="s">
        <v>113</v>
      </c>
      <c r="B473" s="42" t="s">
        <v>234</v>
      </c>
      <c r="C473" s="42" t="s">
        <v>40</v>
      </c>
      <c r="D473" s="42" t="s">
        <v>23</v>
      </c>
      <c r="E473" s="42" t="s">
        <v>179</v>
      </c>
      <c r="F473" s="42" t="s">
        <v>26</v>
      </c>
      <c r="G473" s="42" t="s">
        <v>23</v>
      </c>
      <c r="H473" s="42" t="s">
        <v>556</v>
      </c>
      <c r="I473" s="42" t="s">
        <v>114</v>
      </c>
      <c r="J473" s="47">
        <v>19295640</v>
      </c>
      <c r="K473" s="47">
        <v>19295640</v>
      </c>
      <c r="L473" s="65">
        <f>L474</f>
        <v>5459.43</v>
      </c>
      <c r="P473" s="66">
        <f>P474</f>
        <v>5459.43</v>
      </c>
      <c r="Q473" s="53"/>
      <c r="R473" s="54"/>
    </row>
    <row r="474" spans="1:18" s="13" customFormat="1" ht="60" x14ac:dyDescent="0.2">
      <c r="A474" s="41" t="s">
        <v>237</v>
      </c>
      <c r="B474" s="42" t="s">
        <v>234</v>
      </c>
      <c r="C474" s="42" t="s">
        <v>40</v>
      </c>
      <c r="D474" s="42" t="s">
        <v>23</v>
      </c>
      <c r="E474" s="42" t="s">
        <v>179</v>
      </c>
      <c r="F474" s="42" t="s">
        <v>26</v>
      </c>
      <c r="G474" s="42" t="s">
        <v>23</v>
      </c>
      <c r="H474" s="42" t="s">
        <v>238</v>
      </c>
      <c r="I474" s="42"/>
      <c r="J474" s="43">
        <v>8281692.54</v>
      </c>
      <c r="K474" s="43">
        <v>8281692.54</v>
      </c>
      <c r="L474" s="65">
        <f>L475+L478</f>
        <v>5459.43</v>
      </c>
      <c r="P474" s="66">
        <f>P475+P478</f>
        <v>5459.43</v>
      </c>
      <c r="Q474" s="53"/>
      <c r="R474" s="54"/>
    </row>
    <row r="475" spans="1:18" s="13" customFormat="1" ht="60" x14ac:dyDescent="0.2">
      <c r="A475" s="41" t="s">
        <v>508</v>
      </c>
      <c r="B475" s="42" t="s">
        <v>234</v>
      </c>
      <c r="C475" s="42" t="s">
        <v>40</v>
      </c>
      <c r="D475" s="42" t="s">
        <v>23</v>
      </c>
      <c r="E475" s="42" t="s">
        <v>179</v>
      </c>
      <c r="F475" s="42" t="s">
        <v>26</v>
      </c>
      <c r="G475" s="42" t="s">
        <v>23</v>
      </c>
      <c r="H475" s="42" t="s">
        <v>238</v>
      </c>
      <c r="I475" s="42" t="s">
        <v>34</v>
      </c>
      <c r="J475" s="43">
        <v>3217322.54</v>
      </c>
      <c r="K475" s="43">
        <v>3217322.54</v>
      </c>
      <c r="L475" s="65">
        <f>L476</f>
        <v>4685.01</v>
      </c>
      <c r="P475" s="66">
        <f>P476</f>
        <v>4685.01</v>
      </c>
      <c r="Q475" s="53"/>
      <c r="R475" s="54"/>
    </row>
    <row r="476" spans="1:18" s="13" customFormat="1" x14ac:dyDescent="0.2">
      <c r="A476" s="41" t="s">
        <v>69</v>
      </c>
      <c r="B476" s="42" t="s">
        <v>234</v>
      </c>
      <c r="C476" s="42" t="s">
        <v>40</v>
      </c>
      <c r="D476" s="42" t="s">
        <v>23</v>
      </c>
      <c r="E476" s="42" t="s">
        <v>179</v>
      </c>
      <c r="F476" s="42" t="s">
        <v>26</v>
      </c>
      <c r="G476" s="42" t="s">
        <v>23</v>
      </c>
      <c r="H476" s="42" t="s">
        <v>238</v>
      </c>
      <c r="I476" s="42" t="s">
        <v>70</v>
      </c>
      <c r="J476" s="43">
        <v>379360</v>
      </c>
      <c r="K476" s="43">
        <v>379360</v>
      </c>
      <c r="L476" s="9">
        <f>L477</f>
        <v>4685.01</v>
      </c>
      <c r="P476" s="9">
        <f>P477</f>
        <v>4685.01</v>
      </c>
      <c r="Q476" s="53"/>
      <c r="R476" s="54"/>
    </row>
    <row r="477" spans="1:18" s="13" customFormat="1" ht="24" x14ac:dyDescent="0.2">
      <c r="A477" s="41" t="s">
        <v>113</v>
      </c>
      <c r="B477" s="42" t="s">
        <v>234</v>
      </c>
      <c r="C477" s="42" t="s">
        <v>40</v>
      </c>
      <c r="D477" s="42" t="s">
        <v>23</v>
      </c>
      <c r="E477" s="42" t="s">
        <v>179</v>
      </c>
      <c r="F477" s="42" t="s">
        <v>26</v>
      </c>
      <c r="G477" s="42" t="s">
        <v>23</v>
      </c>
      <c r="H477" s="42" t="s">
        <v>238</v>
      </c>
      <c r="I477" s="42" t="s">
        <v>114</v>
      </c>
      <c r="J477" s="43">
        <v>4685010</v>
      </c>
      <c r="K477" s="43">
        <v>4685010</v>
      </c>
      <c r="L477" s="55">
        <f>K477/1000</f>
        <v>4685.01</v>
      </c>
      <c r="M477" s="12">
        <v>1</v>
      </c>
      <c r="P477" s="56">
        <f>K477/1000</f>
        <v>4685.01</v>
      </c>
      <c r="Q477" s="53"/>
      <c r="R477" s="54"/>
    </row>
    <row r="478" spans="1:18" s="13" customFormat="1" ht="108" x14ac:dyDescent="0.2">
      <c r="A478" s="62" t="s">
        <v>256</v>
      </c>
      <c r="B478" s="42" t="s">
        <v>234</v>
      </c>
      <c r="C478" s="42" t="s">
        <v>40</v>
      </c>
      <c r="D478" s="42" t="s">
        <v>23</v>
      </c>
      <c r="E478" s="42" t="s">
        <v>179</v>
      </c>
      <c r="F478" s="42" t="s">
        <v>26</v>
      </c>
      <c r="G478" s="42" t="s">
        <v>23</v>
      </c>
      <c r="H478" s="42" t="s">
        <v>257</v>
      </c>
      <c r="I478" s="42"/>
      <c r="J478" s="43">
        <v>221908953.40000001</v>
      </c>
      <c r="K478" s="43">
        <v>228128130.30000001</v>
      </c>
      <c r="L478" s="65">
        <f>L479</f>
        <v>774.42</v>
      </c>
      <c r="P478" s="66">
        <f>P479</f>
        <v>774.42</v>
      </c>
      <c r="Q478" s="53"/>
      <c r="R478" s="54"/>
    </row>
    <row r="479" spans="1:18" s="13" customFormat="1" ht="60" x14ac:dyDescent="0.2">
      <c r="A479" s="41" t="s">
        <v>508</v>
      </c>
      <c r="B479" s="42" t="s">
        <v>234</v>
      </c>
      <c r="C479" s="42" t="s">
        <v>40</v>
      </c>
      <c r="D479" s="42" t="s">
        <v>23</v>
      </c>
      <c r="E479" s="42" t="s">
        <v>179</v>
      </c>
      <c r="F479" s="42" t="s">
        <v>26</v>
      </c>
      <c r="G479" s="42" t="s">
        <v>23</v>
      </c>
      <c r="H479" s="42" t="s">
        <v>257</v>
      </c>
      <c r="I479" s="42" t="s">
        <v>34</v>
      </c>
      <c r="J479" s="43">
        <v>57714683.399999999</v>
      </c>
      <c r="K479" s="43">
        <v>59353890.299999997</v>
      </c>
      <c r="L479" s="9">
        <f>L480</f>
        <v>774.42</v>
      </c>
      <c r="P479" s="9">
        <f>P480</f>
        <v>774.42</v>
      </c>
      <c r="Q479" s="53"/>
      <c r="R479" s="54"/>
    </row>
    <row r="480" spans="1:18" s="14" customFormat="1" ht="24" x14ac:dyDescent="0.2">
      <c r="A480" s="41" t="s">
        <v>44</v>
      </c>
      <c r="B480" s="42" t="s">
        <v>234</v>
      </c>
      <c r="C480" s="42" t="s">
        <v>40</v>
      </c>
      <c r="D480" s="42" t="s">
        <v>23</v>
      </c>
      <c r="E480" s="42" t="s">
        <v>179</v>
      </c>
      <c r="F480" s="42" t="s">
        <v>26</v>
      </c>
      <c r="G480" s="42" t="s">
        <v>23</v>
      </c>
      <c r="H480" s="42" t="s">
        <v>257</v>
      </c>
      <c r="I480" s="42" t="s">
        <v>45</v>
      </c>
      <c r="J480" s="43">
        <v>774420</v>
      </c>
      <c r="K480" s="43">
        <v>774420</v>
      </c>
      <c r="L480" s="55">
        <f>K480/1000</f>
        <v>774.42</v>
      </c>
      <c r="M480" s="12">
        <v>1</v>
      </c>
      <c r="P480" s="56">
        <f>K480/1000</f>
        <v>774.42</v>
      </c>
      <c r="Q480" s="53"/>
      <c r="R480" s="54"/>
    </row>
    <row r="481" spans="1:18" s="13" customFormat="1" ht="24" x14ac:dyDescent="0.2">
      <c r="A481" s="41" t="s">
        <v>113</v>
      </c>
      <c r="B481" s="42" t="s">
        <v>234</v>
      </c>
      <c r="C481" s="42" t="s">
        <v>40</v>
      </c>
      <c r="D481" s="42" t="s">
        <v>23</v>
      </c>
      <c r="E481" s="42" t="s">
        <v>179</v>
      </c>
      <c r="F481" s="42" t="s">
        <v>26</v>
      </c>
      <c r="G481" s="42" t="s">
        <v>23</v>
      </c>
      <c r="H481" s="42" t="s">
        <v>257</v>
      </c>
      <c r="I481" s="42" t="s">
        <v>114</v>
      </c>
      <c r="J481" s="43">
        <v>163419850</v>
      </c>
      <c r="K481" s="43">
        <v>167999820</v>
      </c>
      <c r="L481" s="65">
        <f>L487+L564+L482+L604</f>
        <v>99249.711260000011</v>
      </c>
      <c r="P481" s="66">
        <f>P487+P564+P482+P604</f>
        <v>99249.711260000011</v>
      </c>
      <c r="Q481" s="53"/>
      <c r="R481" s="54"/>
    </row>
    <row r="482" spans="1:18" s="13" customFormat="1" ht="48" x14ac:dyDescent="0.2">
      <c r="A482" s="41" t="s">
        <v>557</v>
      </c>
      <c r="B482" s="42" t="s">
        <v>234</v>
      </c>
      <c r="C482" s="42" t="s">
        <v>40</v>
      </c>
      <c r="D482" s="42" t="s">
        <v>23</v>
      </c>
      <c r="E482" s="42" t="s">
        <v>179</v>
      </c>
      <c r="F482" s="42" t="s">
        <v>26</v>
      </c>
      <c r="G482" s="42" t="s">
        <v>23</v>
      </c>
      <c r="H482" s="42" t="s">
        <v>558</v>
      </c>
      <c r="I482" s="42"/>
      <c r="J482" s="47">
        <v>29576668.370000001</v>
      </c>
      <c r="K482" s="47">
        <v>29576668.370000001</v>
      </c>
      <c r="L482" s="65">
        <f>L483</f>
        <v>16315.61526</v>
      </c>
      <c r="P482" s="66">
        <f>P483</f>
        <v>16315.61526</v>
      </c>
      <c r="Q482" s="53"/>
      <c r="R482" s="54"/>
    </row>
    <row r="483" spans="1:18" s="13" customFormat="1" ht="24" x14ac:dyDescent="0.2">
      <c r="A483" s="41" t="s">
        <v>44</v>
      </c>
      <c r="B483" s="42" t="s">
        <v>234</v>
      </c>
      <c r="C483" s="42" t="s">
        <v>40</v>
      </c>
      <c r="D483" s="42" t="s">
        <v>23</v>
      </c>
      <c r="E483" s="42" t="s">
        <v>179</v>
      </c>
      <c r="F483" s="42" t="s">
        <v>26</v>
      </c>
      <c r="G483" s="42" t="s">
        <v>23</v>
      </c>
      <c r="H483" s="42" t="s">
        <v>558</v>
      </c>
      <c r="I483" s="42" t="s">
        <v>45</v>
      </c>
      <c r="J483" s="43">
        <v>6194393.0700000003</v>
      </c>
      <c r="K483" s="43">
        <v>6194393.0700000003</v>
      </c>
      <c r="L483" s="65">
        <f>L484</f>
        <v>16315.61526</v>
      </c>
      <c r="P483" s="66">
        <f>P484</f>
        <v>16315.61526</v>
      </c>
      <c r="Q483" s="53"/>
      <c r="R483" s="54"/>
    </row>
    <row r="484" spans="1:18" s="13" customFormat="1" ht="24" x14ac:dyDescent="0.2">
      <c r="A484" s="41" t="s">
        <v>113</v>
      </c>
      <c r="B484" s="42" t="s">
        <v>234</v>
      </c>
      <c r="C484" s="42" t="s">
        <v>40</v>
      </c>
      <c r="D484" s="42" t="s">
        <v>23</v>
      </c>
      <c r="E484" s="42" t="s">
        <v>179</v>
      </c>
      <c r="F484" s="42" t="s">
        <v>26</v>
      </c>
      <c r="G484" s="42" t="s">
        <v>23</v>
      </c>
      <c r="H484" s="42" t="s">
        <v>558</v>
      </c>
      <c r="I484" s="42" t="s">
        <v>114</v>
      </c>
      <c r="J484" s="47">
        <v>23382275.300000001</v>
      </c>
      <c r="K484" s="47">
        <v>23382275.300000001</v>
      </c>
      <c r="L484" s="65">
        <f>L485</f>
        <v>16315.61526</v>
      </c>
      <c r="P484" s="66">
        <f>P485</f>
        <v>16315.61526</v>
      </c>
      <c r="Q484" s="53"/>
      <c r="R484" s="54"/>
    </row>
    <row r="485" spans="1:18" s="13" customFormat="1" x14ac:dyDescent="0.2">
      <c r="A485" s="68" t="s">
        <v>559</v>
      </c>
      <c r="B485" s="42" t="s">
        <v>234</v>
      </c>
      <c r="C485" s="42" t="s">
        <v>40</v>
      </c>
      <c r="D485" s="42" t="s">
        <v>23</v>
      </c>
      <c r="E485" s="42" t="s">
        <v>179</v>
      </c>
      <c r="F485" s="42" t="s">
        <v>26</v>
      </c>
      <c r="G485" s="42" t="s">
        <v>560</v>
      </c>
      <c r="H485" s="42" t="s">
        <v>28</v>
      </c>
      <c r="I485" s="42"/>
      <c r="J485" s="47">
        <v>12195359.6</v>
      </c>
      <c r="K485" s="47">
        <v>16315615.26</v>
      </c>
      <c r="L485" s="65">
        <f>L486</f>
        <v>16315.61526</v>
      </c>
      <c r="P485" s="66">
        <f>P486</f>
        <v>16315.61526</v>
      </c>
      <c r="Q485" s="53"/>
      <c r="R485" s="54"/>
    </row>
    <row r="486" spans="1:18" s="13" customFormat="1" ht="24" x14ac:dyDescent="0.2">
      <c r="A486" s="58" t="s">
        <v>561</v>
      </c>
      <c r="B486" s="42" t="s">
        <v>234</v>
      </c>
      <c r="C486" s="42" t="s">
        <v>40</v>
      </c>
      <c r="D486" s="42" t="s">
        <v>23</v>
      </c>
      <c r="E486" s="42" t="s">
        <v>179</v>
      </c>
      <c r="F486" s="42" t="s">
        <v>26</v>
      </c>
      <c r="G486" s="42" t="s">
        <v>560</v>
      </c>
      <c r="H486" s="42" t="s">
        <v>562</v>
      </c>
      <c r="I486" s="42"/>
      <c r="J486" s="43">
        <v>12195359.6</v>
      </c>
      <c r="K486" s="43">
        <v>16315615.26</v>
      </c>
      <c r="L486" s="55">
        <f>K486/1000</f>
        <v>16315.61526</v>
      </c>
      <c r="M486" s="12">
        <v>1</v>
      </c>
      <c r="P486" s="56">
        <f>K486/1000</f>
        <v>16315.61526</v>
      </c>
      <c r="Q486" s="53"/>
      <c r="R486" s="54"/>
    </row>
    <row r="487" spans="1:18" s="13" customFormat="1" ht="60" x14ac:dyDescent="0.2">
      <c r="A487" s="41" t="s">
        <v>508</v>
      </c>
      <c r="B487" s="42" t="s">
        <v>234</v>
      </c>
      <c r="C487" s="42" t="s">
        <v>40</v>
      </c>
      <c r="D487" s="42" t="s">
        <v>23</v>
      </c>
      <c r="E487" s="42" t="s">
        <v>179</v>
      </c>
      <c r="F487" s="42" t="s">
        <v>26</v>
      </c>
      <c r="G487" s="42" t="s">
        <v>560</v>
      </c>
      <c r="H487" s="42" t="s">
        <v>562</v>
      </c>
      <c r="I487" s="42" t="s">
        <v>34</v>
      </c>
      <c r="J487" s="43">
        <v>2893800</v>
      </c>
      <c r="K487" s="43">
        <v>4134000</v>
      </c>
      <c r="L487" s="65">
        <f>L488+L559</f>
        <v>60414.936000000002</v>
      </c>
      <c r="P487" s="66">
        <f>P488+P559</f>
        <v>60414.936000000002</v>
      </c>
      <c r="Q487" s="53"/>
      <c r="R487" s="54"/>
    </row>
    <row r="488" spans="1:18" s="13" customFormat="1" ht="24" x14ac:dyDescent="0.2">
      <c r="A488" s="41" t="s">
        <v>44</v>
      </c>
      <c r="B488" s="42" t="s">
        <v>234</v>
      </c>
      <c r="C488" s="42" t="s">
        <v>40</v>
      </c>
      <c r="D488" s="42" t="s">
        <v>23</v>
      </c>
      <c r="E488" s="42" t="s">
        <v>179</v>
      </c>
      <c r="F488" s="42" t="s">
        <v>26</v>
      </c>
      <c r="G488" s="42" t="s">
        <v>560</v>
      </c>
      <c r="H488" s="42" t="s">
        <v>562</v>
      </c>
      <c r="I488" s="42" t="s">
        <v>45</v>
      </c>
      <c r="J488" s="43">
        <v>566933.36</v>
      </c>
      <c r="K488" s="43">
        <v>974942.01</v>
      </c>
      <c r="L488" s="65">
        <f>L489+L523+L533+L509+L516+L506+L545+L552</f>
        <v>60318.936000000002</v>
      </c>
      <c r="P488" s="66">
        <f>P489+P523+P533+P509+P516+P506+P545+P552</f>
        <v>60318.936000000002</v>
      </c>
      <c r="Q488" s="53"/>
      <c r="R488" s="54"/>
    </row>
    <row r="489" spans="1:18" s="13" customFormat="1" ht="24" x14ac:dyDescent="0.2">
      <c r="A489" s="41" t="s">
        <v>113</v>
      </c>
      <c r="B489" s="42" t="s">
        <v>234</v>
      </c>
      <c r="C489" s="42" t="s">
        <v>40</v>
      </c>
      <c r="D489" s="42" t="s">
        <v>23</v>
      </c>
      <c r="E489" s="42" t="s">
        <v>179</v>
      </c>
      <c r="F489" s="42" t="s">
        <v>26</v>
      </c>
      <c r="G489" s="42" t="s">
        <v>560</v>
      </c>
      <c r="H489" s="42" t="s">
        <v>562</v>
      </c>
      <c r="I489" s="42" t="s">
        <v>114</v>
      </c>
      <c r="J489" s="47">
        <v>8734626.2400000002</v>
      </c>
      <c r="K489" s="47">
        <v>11206673.25</v>
      </c>
      <c r="L489" s="65">
        <f>L490+L495+L498+L502</f>
        <v>4629.3860000000004</v>
      </c>
      <c r="P489" s="66">
        <f>P490+P495+P498+P502</f>
        <v>4629.3860000000004</v>
      </c>
      <c r="Q489" s="53"/>
      <c r="R489" s="54"/>
    </row>
    <row r="490" spans="1:18" s="13" customFormat="1" ht="24" x14ac:dyDescent="0.2">
      <c r="A490" s="68" t="s">
        <v>563</v>
      </c>
      <c r="B490" s="42" t="s">
        <v>234</v>
      </c>
      <c r="C490" s="42" t="s">
        <v>40</v>
      </c>
      <c r="D490" s="42" t="s">
        <v>23</v>
      </c>
      <c r="E490" s="42" t="s">
        <v>179</v>
      </c>
      <c r="F490" s="42" t="s">
        <v>26</v>
      </c>
      <c r="G490" s="42" t="s">
        <v>258</v>
      </c>
      <c r="H490" s="42" t="s">
        <v>28</v>
      </c>
      <c r="I490" s="42"/>
      <c r="J490" s="47">
        <v>1629369</v>
      </c>
      <c r="K490" s="47">
        <v>1598506</v>
      </c>
      <c r="L490" s="65">
        <f>L491</f>
        <v>3597.8960000000002</v>
      </c>
      <c r="P490" s="66">
        <f>P491</f>
        <v>3597.8960000000002</v>
      </c>
      <c r="Q490" s="53"/>
      <c r="R490" s="54"/>
    </row>
    <row r="491" spans="1:18" s="13" customFormat="1" ht="36" x14ac:dyDescent="0.2">
      <c r="A491" s="58" t="s">
        <v>259</v>
      </c>
      <c r="B491" s="42" t="s">
        <v>234</v>
      </c>
      <c r="C491" s="42" t="s">
        <v>40</v>
      </c>
      <c r="D491" s="42" t="s">
        <v>23</v>
      </c>
      <c r="E491" s="42" t="s">
        <v>179</v>
      </c>
      <c r="F491" s="42" t="s">
        <v>26</v>
      </c>
      <c r="G491" s="42" t="s">
        <v>258</v>
      </c>
      <c r="H491" s="42" t="s">
        <v>260</v>
      </c>
      <c r="I491" s="42"/>
      <c r="J491" s="43">
        <v>1629369</v>
      </c>
      <c r="K491" s="43">
        <v>1598506</v>
      </c>
      <c r="L491" s="9">
        <f>L492+L493+L494</f>
        <v>3597.8960000000002</v>
      </c>
      <c r="P491" s="9">
        <f>P492+P493+P494</f>
        <v>3597.8960000000002</v>
      </c>
      <c r="Q491" s="53"/>
      <c r="R491" s="54"/>
    </row>
    <row r="492" spans="1:18" s="13" customFormat="1" ht="24" x14ac:dyDescent="0.2">
      <c r="A492" s="41" t="s">
        <v>44</v>
      </c>
      <c r="B492" s="42" t="s">
        <v>234</v>
      </c>
      <c r="C492" s="42" t="s">
        <v>40</v>
      </c>
      <c r="D492" s="42" t="s">
        <v>23</v>
      </c>
      <c r="E492" s="42" t="s">
        <v>179</v>
      </c>
      <c r="F492" s="42" t="s">
        <v>26</v>
      </c>
      <c r="G492" s="42" t="s">
        <v>258</v>
      </c>
      <c r="H492" s="42" t="s">
        <v>260</v>
      </c>
      <c r="I492" s="42" t="s">
        <v>45</v>
      </c>
      <c r="J492" s="47">
        <v>1629369</v>
      </c>
      <c r="K492" s="47">
        <v>1598506</v>
      </c>
      <c r="L492" s="55">
        <f>K492/1000</f>
        <v>1598.5060000000001</v>
      </c>
      <c r="M492" s="12">
        <v>1</v>
      </c>
      <c r="P492" s="56">
        <f>K492/1000</f>
        <v>1598.5060000000001</v>
      </c>
      <c r="Q492" s="53"/>
      <c r="R492" s="54"/>
    </row>
    <row r="493" spans="1:18" s="13" customFormat="1" ht="48" x14ac:dyDescent="0.2">
      <c r="A493" s="41" t="s">
        <v>39</v>
      </c>
      <c r="B493" s="42" t="s">
        <v>234</v>
      </c>
      <c r="C493" s="42" t="s">
        <v>40</v>
      </c>
      <c r="D493" s="42" t="s">
        <v>23</v>
      </c>
      <c r="E493" s="46" t="s">
        <v>40</v>
      </c>
      <c r="F493" s="46" t="s">
        <v>26</v>
      </c>
      <c r="G493" s="46" t="s">
        <v>27</v>
      </c>
      <c r="H493" s="46" t="s">
        <v>28</v>
      </c>
      <c r="I493" s="42"/>
      <c r="J493" s="43">
        <v>1999390</v>
      </c>
      <c r="K493" s="43">
        <v>1999390</v>
      </c>
      <c r="L493" s="55">
        <f>K493/1000</f>
        <v>1999.39</v>
      </c>
      <c r="M493" s="12">
        <v>1</v>
      </c>
      <c r="P493" s="56">
        <f>K493/1000</f>
        <v>1999.39</v>
      </c>
      <c r="Q493" s="53"/>
      <c r="R493" s="54"/>
    </row>
    <row r="494" spans="1:18" s="13" customFormat="1" ht="60" hidden="1" x14ac:dyDescent="0.2">
      <c r="A494" s="41" t="s">
        <v>241</v>
      </c>
      <c r="B494" s="42" t="s">
        <v>234</v>
      </c>
      <c r="C494" s="42" t="s">
        <v>40</v>
      </c>
      <c r="D494" s="42" t="s">
        <v>23</v>
      </c>
      <c r="E494" s="42" t="s">
        <v>40</v>
      </c>
      <c r="F494" s="42" t="s">
        <v>26</v>
      </c>
      <c r="G494" s="42" t="s">
        <v>21</v>
      </c>
      <c r="H494" s="42" t="s">
        <v>28</v>
      </c>
      <c r="I494" s="42"/>
      <c r="J494" s="43">
        <v>0</v>
      </c>
      <c r="K494" s="43">
        <v>0</v>
      </c>
      <c r="L494" s="55">
        <f>K494/1000</f>
        <v>0</v>
      </c>
      <c r="M494" s="12">
        <v>1</v>
      </c>
      <c r="P494" s="56">
        <f>K494/1000</f>
        <v>0</v>
      </c>
      <c r="Q494" s="53"/>
      <c r="R494" s="54"/>
    </row>
    <row r="495" spans="1:18" s="13" customFormat="1" ht="36" hidden="1" x14ac:dyDescent="0.2">
      <c r="A495" s="41" t="s">
        <v>507</v>
      </c>
      <c r="B495" s="42" t="s">
        <v>234</v>
      </c>
      <c r="C495" s="42" t="s">
        <v>40</v>
      </c>
      <c r="D495" s="42" t="s">
        <v>23</v>
      </c>
      <c r="E495" s="42" t="s">
        <v>40</v>
      </c>
      <c r="F495" s="42" t="s">
        <v>26</v>
      </c>
      <c r="G495" s="42" t="s">
        <v>21</v>
      </c>
      <c r="H495" s="42" t="s">
        <v>242</v>
      </c>
      <c r="I495" s="42"/>
      <c r="J495" s="43">
        <v>0</v>
      </c>
      <c r="K495" s="43">
        <v>0</v>
      </c>
      <c r="L495" s="65">
        <f>L496</f>
        <v>0</v>
      </c>
      <c r="P495" s="66">
        <f>P496</f>
        <v>0</v>
      </c>
      <c r="Q495" s="53"/>
      <c r="R495" s="54"/>
    </row>
    <row r="496" spans="1:18" s="13" customFormat="1" ht="24" hidden="1" x14ac:dyDescent="0.2">
      <c r="A496" s="41" t="s">
        <v>44</v>
      </c>
      <c r="B496" s="42" t="s">
        <v>234</v>
      </c>
      <c r="C496" s="42" t="s">
        <v>40</v>
      </c>
      <c r="D496" s="42" t="s">
        <v>23</v>
      </c>
      <c r="E496" s="42" t="s">
        <v>40</v>
      </c>
      <c r="F496" s="42" t="s">
        <v>26</v>
      </c>
      <c r="G496" s="42" t="s">
        <v>21</v>
      </c>
      <c r="H496" s="42" t="s">
        <v>242</v>
      </c>
      <c r="I496" s="42" t="s">
        <v>45</v>
      </c>
      <c r="J496" s="43">
        <v>0</v>
      </c>
      <c r="K496" s="43">
        <v>0</v>
      </c>
      <c r="L496" s="9">
        <f>L497</f>
        <v>0</v>
      </c>
      <c r="P496" s="9">
        <f>P497</f>
        <v>0</v>
      </c>
      <c r="Q496" s="53"/>
      <c r="R496" s="54"/>
    </row>
    <row r="497" spans="1:18" s="13" customFormat="1" ht="24" hidden="1" x14ac:dyDescent="0.2">
      <c r="A497" s="41" t="s">
        <v>113</v>
      </c>
      <c r="B497" s="42" t="s">
        <v>234</v>
      </c>
      <c r="C497" s="42" t="s">
        <v>40</v>
      </c>
      <c r="D497" s="42" t="s">
        <v>23</v>
      </c>
      <c r="E497" s="42" t="s">
        <v>40</v>
      </c>
      <c r="F497" s="42" t="s">
        <v>26</v>
      </c>
      <c r="G497" s="42" t="s">
        <v>21</v>
      </c>
      <c r="H497" s="42" t="s">
        <v>242</v>
      </c>
      <c r="I497" s="42" t="s">
        <v>114</v>
      </c>
      <c r="J497" s="43">
        <v>0</v>
      </c>
      <c r="K497" s="43">
        <v>0</v>
      </c>
      <c r="L497" s="55">
        <f>K497/1000</f>
        <v>0</v>
      </c>
      <c r="M497" s="12">
        <v>1</v>
      </c>
      <c r="P497" s="56">
        <f>K497/1000</f>
        <v>0</v>
      </c>
      <c r="Q497" s="53"/>
      <c r="R497" s="54"/>
    </row>
    <row r="498" spans="1:18" s="13" customFormat="1" hidden="1" x14ac:dyDescent="0.2">
      <c r="A498" s="41" t="s">
        <v>120</v>
      </c>
      <c r="B498" s="42" t="s">
        <v>234</v>
      </c>
      <c r="C498" s="42" t="s">
        <v>40</v>
      </c>
      <c r="D498" s="42" t="s">
        <v>23</v>
      </c>
      <c r="E498" s="42" t="s">
        <v>40</v>
      </c>
      <c r="F498" s="42" t="s">
        <v>26</v>
      </c>
      <c r="G498" s="42" t="s">
        <v>21</v>
      </c>
      <c r="H498" s="42" t="s">
        <v>121</v>
      </c>
      <c r="I498" s="42"/>
      <c r="J498" s="47">
        <v>0</v>
      </c>
      <c r="K498" s="47">
        <v>0</v>
      </c>
      <c r="L498" s="65">
        <f>L499</f>
        <v>0</v>
      </c>
      <c r="P498" s="66">
        <f>P499</f>
        <v>0</v>
      </c>
      <c r="Q498" s="53"/>
      <c r="R498" s="54"/>
    </row>
    <row r="499" spans="1:18" s="13" customFormat="1" ht="24" hidden="1" x14ac:dyDescent="0.2">
      <c r="A499" s="41" t="s">
        <v>113</v>
      </c>
      <c r="B499" s="42" t="s">
        <v>234</v>
      </c>
      <c r="C499" s="42" t="s">
        <v>40</v>
      </c>
      <c r="D499" s="42" t="s">
        <v>23</v>
      </c>
      <c r="E499" s="42" t="s">
        <v>40</v>
      </c>
      <c r="F499" s="42" t="s">
        <v>26</v>
      </c>
      <c r="G499" s="42" t="s">
        <v>21</v>
      </c>
      <c r="H499" s="42" t="s">
        <v>121</v>
      </c>
      <c r="I499" s="42" t="s">
        <v>114</v>
      </c>
      <c r="J499" s="47">
        <v>0</v>
      </c>
      <c r="K499" s="47">
        <v>0</v>
      </c>
      <c r="L499" s="9">
        <f>L500+L501</f>
        <v>0</v>
      </c>
      <c r="P499" s="9">
        <f>P500+P501</f>
        <v>0</v>
      </c>
      <c r="Q499" s="53"/>
      <c r="R499" s="54"/>
    </row>
    <row r="500" spans="1:18" s="13" customFormat="1" ht="24" hidden="1" x14ac:dyDescent="0.2">
      <c r="A500" s="62" t="s">
        <v>243</v>
      </c>
      <c r="B500" s="42" t="s">
        <v>234</v>
      </c>
      <c r="C500" s="42" t="s">
        <v>40</v>
      </c>
      <c r="D500" s="42" t="s">
        <v>23</v>
      </c>
      <c r="E500" s="42" t="s">
        <v>40</v>
      </c>
      <c r="F500" s="42" t="s">
        <v>26</v>
      </c>
      <c r="G500" s="42" t="s">
        <v>21</v>
      </c>
      <c r="H500" s="42" t="s">
        <v>244</v>
      </c>
      <c r="I500" s="42"/>
      <c r="J500" s="43">
        <v>0</v>
      </c>
      <c r="K500" s="43">
        <v>0</v>
      </c>
      <c r="L500" s="55">
        <f>K500/1000</f>
        <v>0</v>
      </c>
      <c r="M500" s="12">
        <v>1</v>
      </c>
      <c r="P500" s="56">
        <f>K500/1000</f>
        <v>0</v>
      </c>
      <c r="Q500" s="53"/>
      <c r="R500" s="54"/>
    </row>
    <row r="501" spans="1:18" s="13" customFormat="1" ht="24" hidden="1" x14ac:dyDescent="0.2">
      <c r="A501" s="41" t="s">
        <v>44</v>
      </c>
      <c r="B501" s="42" t="s">
        <v>234</v>
      </c>
      <c r="C501" s="42" t="s">
        <v>40</v>
      </c>
      <c r="D501" s="42" t="s">
        <v>23</v>
      </c>
      <c r="E501" s="42" t="s">
        <v>40</v>
      </c>
      <c r="F501" s="42" t="s">
        <v>26</v>
      </c>
      <c r="G501" s="42" t="s">
        <v>21</v>
      </c>
      <c r="H501" s="42" t="s">
        <v>244</v>
      </c>
      <c r="I501" s="42" t="s">
        <v>45</v>
      </c>
      <c r="J501" s="43">
        <v>0</v>
      </c>
      <c r="K501" s="43">
        <v>0</v>
      </c>
      <c r="L501" s="55">
        <f>K501/1000</f>
        <v>0</v>
      </c>
      <c r="M501" s="12">
        <v>1</v>
      </c>
      <c r="P501" s="56">
        <f>K501/1000</f>
        <v>0</v>
      </c>
      <c r="Q501" s="53"/>
      <c r="R501" s="54"/>
    </row>
    <row r="502" spans="1:18" s="13" customFormat="1" ht="24" hidden="1" x14ac:dyDescent="0.2">
      <c r="A502" s="41" t="s">
        <v>113</v>
      </c>
      <c r="B502" s="42" t="s">
        <v>234</v>
      </c>
      <c r="C502" s="42" t="s">
        <v>40</v>
      </c>
      <c r="D502" s="42" t="s">
        <v>23</v>
      </c>
      <c r="E502" s="42" t="s">
        <v>40</v>
      </c>
      <c r="F502" s="42" t="s">
        <v>26</v>
      </c>
      <c r="G502" s="42" t="s">
        <v>21</v>
      </c>
      <c r="H502" s="42" t="s">
        <v>244</v>
      </c>
      <c r="I502" s="42" t="s">
        <v>114</v>
      </c>
      <c r="J502" s="43">
        <v>0</v>
      </c>
      <c r="K502" s="43">
        <v>0</v>
      </c>
      <c r="L502" s="65">
        <f>L503</f>
        <v>1031.49</v>
      </c>
      <c r="P502" s="66">
        <f>P503</f>
        <v>1031.49</v>
      </c>
      <c r="Q502" s="53"/>
      <c r="R502" s="54"/>
    </row>
    <row r="503" spans="1:18" s="13" customFormat="1" ht="24" hidden="1" x14ac:dyDescent="0.2">
      <c r="A503" s="41" t="s">
        <v>261</v>
      </c>
      <c r="B503" s="42" t="s">
        <v>234</v>
      </c>
      <c r="C503" s="42" t="s">
        <v>40</v>
      </c>
      <c r="D503" s="42" t="s">
        <v>23</v>
      </c>
      <c r="E503" s="42" t="s">
        <v>40</v>
      </c>
      <c r="F503" s="42" t="s">
        <v>26</v>
      </c>
      <c r="G503" s="42" t="s">
        <v>21</v>
      </c>
      <c r="H503" s="42" t="s">
        <v>262</v>
      </c>
      <c r="I503" s="42"/>
      <c r="J503" s="47">
        <v>0</v>
      </c>
      <c r="K503" s="47">
        <v>0</v>
      </c>
      <c r="L503" s="9">
        <f>L504+L505</f>
        <v>1031.49</v>
      </c>
      <c r="P503" s="9">
        <f>P504+P505</f>
        <v>1031.49</v>
      </c>
      <c r="Q503" s="53"/>
      <c r="R503" s="54"/>
    </row>
    <row r="504" spans="1:18" s="13" customFormat="1" ht="24" hidden="1" x14ac:dyDescent="0.2">
      <c r="A504" s="41" t="s">
        <v>113</v>
      </c>
      <c r="B504" s="42" t="s">
        <v>234</v>
      </c>
      <c r="C504" s="42" t="s">
        <v>40</v>
      </c>
      <c r="D504" s="42" t="s">
        <v>23</v>
      </c>
      <c r="E504" s="42" t="s">
        <v>40</v>
      </c>
      <c r="F504" s="42" t="s">
        <v>26</v>
      </c>
      <c r="G504" s="42" t="s">
        <v>21</v>
      </c>
      <c r="H504" s="42" t="s">
        <v>262</v>
      </c>
      <c r="I504" s="42" t="s">
        <v>114</v>
      </c>
      <c r="J504" s="43">
        <v>0</v>
      </c>
      <c r="K504" s="43">
        <v>0</v>
      </c>
      <c r="L504" s="55">
        <f>K504/1000</f>
        <v>0</v>
      </c>
      <c r="M504" s="12">
        <v>1</v>
      </c>
      <c r="P504" s="56">
        <f>K504/1000</f>
        <v>0</v>
      </c>
      <c r="Q504" s="53"/>
      <c r="R504" s="54"/>
    </row>
    <row r="505" spans="1:18" s="13" customFormat="1" ht="60" x14ac:dyDescent="0.2">
      <c r="A505" s="41" t="s">
        <v>41</v>
      </c>
      <c r="B505" s="42" t="s">
        <v>234</v>
      </c>
      <c r="C505" s="42" t="s">
        <v>40</v>
      </c>
      <c r="D505" s="42" t="s">
        <v>23</v>
      </c>
      <c r="E505" s="46" t="s">
        <v>40</v>
      </c>
      <c r="F505" s="46" t="s">
        <v>26</v>
      </c>
      <c r="G505" s="46" t="s">
        <v>23</v>
      </c>
      <c r="H505" s="46" t="s">
        <v>28</v>
      </c>
      <c r="I505" s="42"/>
      <c r="J505" s="43">
        <v>1031490</v>
      </c>
      <c r="K505" s="43">
        <v>1031490</v>
      </c>
      <c r="L505" s="55">
        <f>K505/1000</f>
        <v>1031.49</v>
      </c>
      <c r="M505" s="12">
        <v>1</v>
      </c>
      <c r="P505" s="56">
        <f>K505/1000</f>
        <v>1031.49</v>
      </c>
      <c r="Q505" s="53"/>
      <c r="R505" s="54"/>
    </row>
    <row r="506" spans="1:18" s="13" customFormat="1" ht="24" x14ac:dyDescent="0.2">
      <c r="A506" s="41" t="s">
        <v>42</v>
      </c>
      <c r="B506" s="42" t="s">
        <v>234</v>
      </c>
      <c r="C506" s="42" t="s">
        <v>40</v>
      </c>
      <c r="D506" s="42" t="s">
        <v>23</v>
      </c>
      <c r="E506" s="46" t="s">
        <v>40</v>
      </c>
      <c r="F506" s="46" t="s">
        <v>26</v>
      </c>
      <c r="G506" s="46" t="s">
        <v>23</v>
      </c>
      <c r="H506" s="46" t="s">
        <v>43</v>
      </c>
      <c r="I506" s="42"/>
      <c r="J506" s="43">
        <v>1031490</v>
      </c>
      <c r="K506" s="43">
        <v>1031490</v>
      </c>
      <c r="L506" s="11">
        <f>L507</f>
        <v>561.01</v>
      </c>
      <c r="P506" s="11">
        <f>P507</f>
        <v>561.01</v>
      </c>
      <c r="Q506" s="53"/>
      <c r="R506" s="54"/>
    </row>
    <row r="507" spans="1:18" s="13" customFormat="1" ht="24" x14ac:dyDescent="0.2">
      <c r="A507" s="41" t="s">
        <v>44</v>
      </c>
      <c r="B507" s="42" t="s">
        <v>234</v>
      </c>
      <c r="C507" s="42" t="s">
        <v>40</v>
      </c>
      <c r="D507" s="42" t="s">
        <v>23</v>
      </c>
      <c r="E507" s="46" t="s">
        <v>40</v>
      </c>
      <c r="F507" s="46" t="s">
        <v>26</v>
      </c>
      <c r="G507" s="46" t="s">
        <v>23</v>
      </c>
      <c r="H507" s="46" t="s">
        <v>43</v>
      </c>
      <c r="I507" s="42" t="s">
        <v>45</v>
      </c>
      <c r="J507" s="43">
        <v>470480</v>
      </c>
      <c r="K507" s="43">
        <v>470480</v>
      </c>
      <c r="L507" s="11">
        <f>L508</f>
        <v>561.01</v>
      </c>
      <c r="P507" s="11">
        <f>P508</f>
        <v>561.01</v>
      </c>
      <c r="Q507" s="53"/>
      <c r="R507" s="54"/>
    </row>
    <row r="508" spans="1:18" s="13" customFormat="1" ht="24" x14ac:dyDescent="0.2">
      <c r="A508" s="41" t="s">
        <v>113</v>
      </c>
      <c r="B508" s="42" t="s">
        <v>234</v>
      </c>
      <c r="C508" s="42" t="s">
        <v>40</v>
      </c>
      <c r="D508" s="42" t="s">
        <v>23</v>
      </c>
      <c r="E508" s="46" t="s">
        <v>40</v>
      </c>
      <c r="F508" s="46" t="s">
        <v>26</v>
      </c>
      <c r="G508" s="46" t="s">
        <v>23</v>
      </c>
      <c r="H508" s="46" t="s">
        <v>43</v>
      </c>
      <c r="I508" s="42" t="s">
        <v>114</v>
      </c>
      <c r="J508" s="43">
        <v>561010</v>
      </c>
      <c r="K508" s="43">
        <v>561010</v>
      </c>
      <c r="L508" s="55">
        <f>K508/1000</f>
        <v>561.01</v>
      </c>
      <c r="M508" s="12">
        <v>1</v>
      </c>
      <c r="P508" s="56">
        <f>K508/1000</f>
        <v>561.01</v>
      </c>
      <c r="Q508" s="53"/>
      <c r="R508" s="54"/>
    </row>
    <row r="509" spans="1:18" s="13" customFormat="1" ht="60" x14ac:dyDescent="0.2">
      <c r="A509" s="41" t="s">
        <v>46</v>
      </c>
      <c r="B509" s="42" t="s">
        <v>234</v>
      </c>
      <c r="C509" s="42" t="s">
        <v>40</v>
      </c>
      <c r="D509" s="42" t="s">
        <v>23</v>
      </c>
      <c r="E509" s="46" t="s">
        <v>40</v>
      </c>
      <c r="F509" s="46" t="s">
        <v>26</v>
      </c>
      <c r="G509" s="46" t="s">
        <v>47</v>
      </c>
      <c r="H509" s="46" t="s">
        <v>28</v>
      </c>
      <c r="I509" s="42"/>
      <c r="J509" s="43">
        <v>967900</v>
      </c>
      <c r="K509" s="43">
        <v>967900</v>
      </c>
      <c r="L509" s="9">
        <f>L510+L513</f>
        <v>6243.96</v>
      </c>
      <c r="P509" s="9">
        <f>P510+P513</f>
        <v>6243.96</v>
      </c>
      <c r="Q509" s="53"/>
      <c r="R509" s="54"/>
    </row>
    <row r="510" spans="1:18" s="13" customFormat="1" x14ac:dyDescent="0.2">
      <c r="A510" s="41" t="s">
        <v>48</v>
      </c>
      <c r="B510" s="42" t="s">
        <v>234</v>
      </c>
      <c r="C510" s="42" t="s">
        <v>40</v>
      </c>
      <c r="D510" s="42" t="s">
        <v>23</v>
      </c>
      <c r="E510" s="46" t="s">
        <v>40</v>
      </c>
      <c r="F510" s="46" t="s">
        <v>26</v>
      </c>
      <c r="G510" s="46" t="s">
        <v>47</v>
      </c>
      <c r="H510" s="46" t="s">
        <v>49</v>
      </c>
      <c r="I510" s="42"/>
      <c r="J510" s="43">
        <v>967900</v>
      </c>
      <c r="K510" s="43">
        <v>967900</v>
      </c>
      <c r="L510" s="9">
        <f>L511</f>
        <v>644.70000000000005</v>
      </c>
      <c r="P510" s="9">
        <f>P511</f>
        <v>644.70000000000005</v>
      </c>
      <c r="Q510" s="53"/>
      <c r="R510" s="54"/>
    </row>
    <row r="511" spans="1:18" s="13" customFormat="1" ht="24" x14ac:dyDescent="0.2">
      <c r="A511" s="41" t="s">
        <v>44</v>
      </c>
      <c r="B511" s="42" t="s">
        <v>234</v>
      </c>
      <c r="C511" s="42" t="s">
        <v>40</v>
      </c>
      <c r="D511" s="42" t="s">
        <v>23</v>
      </c>
      <c r="E511" s="46" t="s">
        <v>40</v>
      </c>
      <c r="F511" s="46" t="s">
        <v>26</v>
      </c>
      <c r="G511" s="46" t="s">
        <v>47</v>
      </c>
      <c r="H511" s="46" t="s">
        <v>49</v>
      </c>
      <c r="I511" s="42" t="s">
        <v>45</v>
      </c>
      <c r="J511" s="43">
        <v>323200</v>
      </c>
      <c r="K511" s="43">
        <v>323200</v>
      </c>
      <c r="L511" s="9">
        <f>L512</f>
        <v>644.70000000000005</v>
      </c>
      <c r="P511" s="9">
        <f>P512</f>
        <v>644.70000000000005</v>
      </c>
      <c r="Q511" s="53"/>
      <c r="R511" s="54"/>
    </row>
    <row r="512" spans="1:18" s="14" customFormat="1" ht="24" x14ac:dyDescent="0.2">
      <c r="A512" s="41" t="s">
        <v>113</v>
      </c>
      <c r="B512" s="42" t="s">
        <v>234</v>
      </c>
      <c r="C512" s="42" t="s">
        <v>40</v>
      </c>
      <c r="D512" s="42" t="s">
        <v>23</v>
      </c>
      <c r="E512" s="46" t="s">
        <v>40</v>
      </c>
      <c r="F512" s="46" t="s">
        <v>26</v>
      </c>
      <c r="G512" s="46" t="s">
        <v>47</v>
      </c>
      <c r="H512" s="46" t="s">
        <v>49</v>
      </c>
      <c r="I512" s="42" t="s">
        <v>114</v>
      </c>
      <c r="J512" s="43">
        <v>644700</v>
      </c>
      <c r="K512" s="43">
        <v>644700</v>
      </c>
      <c r="L512" s="55">
        <f>K512/1000</f>
        <v>644.70000000000005</v>
      </c>
      <c r="M512" s="12">
        <v>1</v>
      </c>
      <c r="P512" s="56">
        <f>K512/1000</f>
        <v>644.70000000000005</v>
      </c>
      <c r="Q512" s="53"/>
      <c r="R512" s="54"/>
    </row>
    <row r="513" spans="1:18" s="13" customFormat="1" ht="96" x14ac:dyDescent="0.2">
      <c r="A513" s="41" t="s">
        <v>59</v>
      </c>
      <c r="B513" s="42" t="s">
        <v>234</v>
      </c>
      <c r="C513" s="42" t="s">
        <v>40</v>
      </c>
      <c r="D513" s="42" t="s">
        <v>23</v>
      </c>
      <c r="E513" s="46" t="s">
        <v>60</v>
      </c>
      <c r="F513" s="46" t="s">
        <v>26</v>
      </c>
      <c r="G513" s="46" t="s">
        <v>27</v>
      </c>
      <c r="H513" s="46" t="s">
        <v>28</v>
      </c>
      <c r="I513" s="42"/>
      <c r="J513" s="43">
        <v>5599260</v>
      </c>
      <c r="K513" s="43">
        <v>5599260</v>
      </c>
      <c r="L513" s="9">
        <f>L514</f>
        <v>5599.26</v>
      </c>
      <c r="P513" s="9">
        <f>P514</f>
        <v>5599.26</v>
      </c>
      <c r="Q513" s="53"/>
      <c r="R513" s="54"/>
    </row>
    <row r="514" spans="1:18" s="13" customFormat="1" ht="48" x14ac:dyDescent="0.2">
      <c r="A514" s="41" t="s">
        <v>61</v>
      </c>
      <c r="B514" s="42" t="s">
        <v>234</v>
      </c>
      <c r="C514" s="42" t="s">
        <v>245</v>
      </c>
      <c r="D514" s="46" t="s">
        <v>23</v>
      </c>
      <c r="E514" s="46" t="s">
        <v>60</v>
      </c>
      <c r="F514" s="46" t="s">
        <v>26</v>
      </c>
      <c r="G514" s="46" t="s">
        <v>23</v>
      </c>
      <c r="H514" s="46" t="s">
        <v>28</v>
      </c>
      <c r="I514" s="42"/>
      <c r="J514" s="43">
        <v>5599260</v>
      </c>
      <c r="K514" s="43">
        <v>5599260</v>
      </c>
      <c r="L514" s="9">
        <f>L515</f>
        <v>5599.26</v>
      </c>
      <c r="P514" s="9">
        <f>P515</f>
        <v>5599.26</v>
      </c>
      <c r="Q514" s="53"/>
      <c r="R514" s="54"/>
    </row>
    <row r="515" spans="1:18" s="13" customFormat="1" ht="36" x14ac:dyDescent="0.2">
      <c r="A515" s="41" t="s">
        <v>62</v>
      </c>
      <c r="B515" s="42" t="s">
        <v>234</v>
      </c>
      <c r="C515" s="42" t="s">
        <v>245</v>
      </c>
      <c r="D515" s="42" t="s">
        <v>263</v>
      </c>
      <c r="E515" s="42" t="s">
        <v>60</v>
      </c>
      <c r="F515" s="42" t="s">
        <v>26</v>
      </c>
      <c r="G515" s="42" t="s">
        <v>23</v>
      </c>
      <c r="H515" s="42" t="s">
        <v>63</v>
      </c>
      <c r="I515" s="42"/>
      <c r="J515" s="43">
        <v>5599260</v>
      </c>
      <c r="K515" s="43">
        <v>5599260</v>
      </c>
      <c r="L515" s="55">
        <f>K515/1000</f>
        <v>5599.26</v>
      </c>
      <c r="M515" s="12">
        <v>1</v>
      </c>
      <c r="P515" s="56">
        <f>K515/1000</f>
        <v>5599.26</v>
      </c>
      <c r="Q515" s="53"/>
      <c r="R515" s="54"/>
    </row>
    <row r="516" spans="1:18" s="13" customFormat="1" ht="24" x14ac:dyDescent="0.2">
      <c r="A516" s="41" t="s">
        <v>44</v>
      </c>
      <c r="B516" s="42" t="s">
        <v>234</v>
      </c>
      <c r="C516" s="42" t="s">
        <v>245</v>
      </c>
      <c r="D516" s="42" t="s">
        <v>263</v>
      </c>
      <c r="E516" s="42" t="s">
        <v>60</v>
      </c>
      <c r="F516" s="42" t="s">
        <v>26</v>
      </c>
      <c r="G516" s="42" t="s">
        <v>23</v>
      </c>
      <c r="H516" s="42" t="s">
        <v>63</v>
      </c>
      <c r="I516" s="42" t="s">
        <v>45</v>
      </c>
      <c r="J516" s="43">
        <v>2631240</v>
      </c>
      <c r="K516" s="43">
        <v>2631240</v>
      </c>
      <c r="L516" s="11">
        <f>L520+L517</f>
        <v>0</v>
      </c>
      <c r="P516" s="11">
        <f>P520+P517</f>
        <v>0</v>
      </c>
      <c r="Q516" s="53"/>
      <c r="R516" s="54"/>
    </row>
    <row r="517" spans="1:18" s="13" customFormat="1" ht="24" x14ac:dyDescent="0.2">
      <c r="A517" s="41" t="s">
        <v>113</v>
      </c>
      <c r="B517" s="42" t="s">
        <v>234</v>
      </c>
      <c r="C517" s="42" t="s">
        <v>245</v>
      </c>
      <c r="D517" s="42" t="s">
        <v>263</v>
      </c>
      <c r="E517" s="42" t="s">
        <v>60</v>
      </c>
      <c r="F517" s="42" t="s">
        <v>26</v>
      </c>
      <c r="G517" s="42" t="s">
        <v>23</v>
      </c>
      <c r="H517" s="42" t="s">
        <v>63</v>
      </c>
      <c r="I517" s="42" t="s">
        <v>114</v>
      </c>
      <c r="J517" s="43">
        <v>2968020</v>
      </c>
      <c r="K517" s="43">
        <v>2968020</v>
      </c>
      <c r="L517" s="11">
        <f>L518</f>
        <v>0</v>
      </c>
      <c r="P517" s="11">
        <f>P518</f>
        <v>0</v>
      </c>
      <c r="Q517" s="53"/>
      <c r="R517" s="54"/>
    </row>
    <row r="518" spans="1:18" s="13" customFormat="1" ht="24" hidden="1" x14ac:dyDescent="0.2">
      <c r="A518" s="62" t="s">
        <v>264</v>
      </c>
      <c r="B518" s="42" t="s">
        <v>234</v>
      </c>
      <c r="C518" s="42" t="s">
        <v>245</v>
      </c>
      <c r="D518" s="42" t="s">
        <v>263</v>
      </c>
      <c r="E518" s="42" t="s">
        <v>60</v>
      </c>
      <c r="F518" s="42" t="s">
        <v>26</v>
      </c>
      <c r="G518" s="42" t="s">
        <v>23</v>
      </c>
      <c r="H518" s="42" t="s">
        <v>265</v>
      </c>
      <c r="I518" s="42"/>
      <c r="J518" s="47">
        <v>0</v>
      </c>
      <c r="K518" s="47">
        <v>0</v>
      </c>
      <c r="L518" s="11">
        <f>L519</f>
        <v>0</v>
      </c>
      <c r="P518" s="11">
        <f>P519</f>
        <v>0</v>
      </c>
      <c r="Q518" s="53"/>
      <c r="R518" s="54"/>
    </row>
    <row r="519" spans="1:18" s="13" customFormat="1" ht="24" hidden="1" x14ac:dyDescent="0.2">
      <c r="A519" s="41" t="s">
        <v>44</v>
      </c>
      <c r="B519" s="42" t="s">
        <v>234</v>
      </c>
      <c r="C519" s="42" t="s">
        <v>245</v>
      </c>
      <c r="D519" s="42" t="s">
        <v>263</v>
      </c>
      <c r="E519" s="42" t="s">
        <v>60</v>
      </c>
      <c r="F519" s="42" t="s">
        <v>26</v>
      </c>
      <c r="G519" s="42" t="s">
        <v>23</v>
      </c>
      <c r="H519" s="42" t="s">
        <v>265</v>
      </c>
      <c r="I519" s="42" t="s">
        <v>45</v>
      </c>
      <c r="J519" s="47">
        <v>0</v>
      </c>
      <c r="K519" s="47">
        <v>0</v>
      </c>
      <c r="L519" s="55">
        <f>K519/1000</f>
        <v>0</v>
      </c>
      <c r="M519" s="12">
        <v>1</v>
      </c>
      <c r="N519" s="13">
        <v>1</v>
      </c>
      <c r="P519" s="56">
        <f>K519/1000</f>
        <v>0</v>
      </c>
      <c r="Q519" s="53"/>
      <c r="R519" s="54"/>
    </row>
    <row r="520" spans="1:18" s="13" customFormat="1" hidden="1" x14ac:dyDescent="0.2">
      <c r="A520" s="41" t="s">
        <v>93</v>
      </c>
      <c r="B520" s="42" t="s">
        <v>234</v>
      </c>
      <c r="C520" s="42" t="s">
        <v>245</v>
      </c>
      <c r="D520" s="42" t="s">
        <v>263</v>
      </c>
      <c r="E520" s="46" t="s">
        <v>94</v>
      </c>
      <c r="F520" s="46" t="s">
        <v>26</v>
      </c>
      <c r="G520" s="46" t="s">
        <v>27</v>
      </c>
      <c r="H520" s="46" t="s">
        <v>28</v>
      </c>
      <c r="I520" s="46"/>
      <c r="J520" s="47">
        <v>0</v>
      </c>
      <c r="K520" s="47">
        <v>0</v>
      </c>
      <c r="L520" s="11">
        <f>L521</f>
        <v>0</v>
      </c>
      <c r="P520" s="11">
        <f>P521</f>
        <v>0</v>
      </c>
      <c r="Q520" s="53"/>
      <c r="R520" s="54"/>
    </row>
    <row r="521" spans="1:18" s="13" customFormat="1" hidden="1" x14ac:dyDescent="0.2">
      <c r="A521" s="41" t="s">
        <v>95</v>
      </c>
      <c r="B521" s="42" t="s">
        <v>234</v>
      </c>
      <c r="C521" s="42" t="s">
        <v>245</v>
      </c>
      <c r="D521" s="42" t="s">
        <v>263</v>
      </c>
      <c r="E521" s="46" t="s">
        <v>94</v>
      </c>
      <c r="F521" s="46" t="s">
        <v>96</v>
      </c>
      <c r="G521" s="46" t="s">
        <v>27</v>
      </c>
      <c r="H521" s="46" t="s">
        <v>28</v>
      </c>
      <c r="I521" s="46"/>
      <c r="J521" s="47">
        <v>0</v>
      </c>
      <c r="K521" s="47">
        <v>0</v>
      </c>
      <c r="L521" s="11">
        <f>L522</f>
        <v>0</v>
      </c>
      <c r="P521" s="11">
        <f>P522</f>
        <v>0</v>
      </c>
      <c r="Q521" s="53"/>
      <c r="R521" s="54"/>
    </row>
    <row r="522" spans="1:18" s="13" customFormat="1" ht="72" hidden="1" x14ac:dyDescent="0.2">
      <c r="A522" s="41" t="s">
        <v>517</v>
      </c>
      <c r="B522" s="42" t="s">
        <v>234</v>
      </c>
      <c r="C522" s="42" t="s">
        <v>245</v>
      </c>
      <c r="D522" s="42" t="s">
        <v>263</v>
      </c>
      <c r="E522" s="46" t="s">
        <v>94</v>
      </c>
      <c r="F522" s="46" t="s">
        <v>96</v>
      </c>
      <c r="G522" s="46" t="s">
        <v>27</v>
      </c>
      <c r="H522" s="46" t="s">
        <v>518</v>
      </c>
      <c r="I522" s="46"/>
      <c r="J522" s="47">
        <v>0</v>
      </c>
      <c r="K522" s="47">
        <v>0</v>
      </c>
      <c r="L522" s="55">
        <f>K522/1000</f>
        <v>0</v>
      </c>
      <c r="M522" s="12">
        <v>1</v>
      </c>
      <c r="N522" s="13">
        <v>1</v>
      </c>
      <c r="P522" s="56">
        <f>K522/1000</f>
        <v>0</v>
      </c>
      <c r="Q522" s="53"/>
      <c r="R522" s="54"/>
    </row>
    <row r="523" spans="1:18" s="13" customFormat="1" ht="24" hidden="1" x14ac:dyDescent="0.2">
      <c r="A523" s="41" t="s">
        <v>44</v>
      </c>
      <c r="B523" s="42" t="s">
        <v>234</v>
      </c>
      <c r="C523" s="42" t="s">
        <v>245</v>
      </c>
      <c r="D523" s="42" t="s">
        <v>263</v>
      </c>
      <c r="E523" s="46" t="s">
        <v>94</v>
      </c>
      <c r="F523" s="46" t="s">
        <v>96</v>
      </c>
      <c r="G523" s="46" t="s">
        <v>27</v>
      </c>
      <c r="H523" s="46" t="s">
        <v>518</v>
      </c>
      <c r="I523" s="46" t="s">
        <v>45</v>
      </c>
      <c r="J523" s="47">
        <v>0</v>
      </c>
      <c r="K523" s="47">
        <v>0</v>
      </c>
      <c r="L523" s="65">
        <f>L524+L527+L530</f>
        <v>48186.280000000006</v>
      </c>
      <c r="P523" s="66">
        <f>P524+P527+P530</f>
        <v>48186.280000000006</v>
      </c>
      <c r="Q523" s="53"/>
      <c r="R523" s="54"/>
    </row>
    <row r="524" spans="1:18" s="13" customFormat="1" ht="24" hidden="1" x14ac:dyDescent="0.2">
      <c r="A524" s="41" t="s">
        <v>113</v>
      </c>
      <c r="B524" s="42" t="s">
        <v>234</v>
      </c>
      <c r="C524" s="42" t="s">
        <v>245</v>
      </c>
      <c r="D524" s="42" t="s">
        <v>263</v>
      </c>
      <c r="E524" s="46" t="s">
        <v>94</v>
      </c>
      <c r="F524" s="46" t="s">
        <v>96</v>
      </c>
      <c r="G524" s="46" t="s">
        <v>27</v>
      </c>
      <c r="H524" s="46" t="s">
        <v>518</v>
      </c>
      <c r="I524" s="46" t="s">
        <v>114</v>
      </c>
      <c r="J524" s="47">
        <v>0</v>
      </c>
      <c r="K524" s="47">
        <v>0</v>
      </c>
      <c r="L524" s="65">
        <f>L525</f>
        <v>23984.080000000002</v>
      </c>
      <c r="P524" s="66">
        <f>P525</f>
        <v>23984.080000000002</v>
      </c>
      <c r="Q524" s="53"/>
      <c r="R524" s="54"/>
    </row>
    <row r="525" spans="1:18" s="13" customFormat="1" x14ac:dyDescent="0.2">
      <c r="A525" s="41" t="s">
        <v>266</v>
      </c>
      <c r="B525" s="42" t="s">
        <v>234</v>
      </c>
      <c r="C525" s="42" t="s">
        <v>40</v>
      </c>
      <c r="D525" s="42" t="s">
        <v>47</v>
      </c>
      <c r="E525" s="42"/>
      <c r="F525" s="42"/>
      <c r="G525" s="42"/>
      <c r="H525" s="42"/>
      <c r="I525" s="42"/>
      <c r="J525" s="43">
        <v>23932530</v>
      </c>
      <c r="K525" s="43">
        <v>24346920</v>
      </c>
      <c r="L525" s="9">
        <f>L526</f>
        <v>23984.080000000002</v>
      </c>
      <c r="P525" s="9">
        <f>P526</f>
        <v>23984.080000000002</v>
      </c>
      <c r="Q525" s="53"/>
      <c r="R525" s="54"/>
    </row>
    <row r="526" spans="1:18" s="13" customFormat="1" ht="36" x14ac:dyDescent="0.2">
      <c r="A526" s="41" t="s">
        <v>178</v>
      </c>
      <c r="B526" s="42" t="s">
        <v>234</v>
      </c>
      <c r="C526" s="42" t="s">
        <v>40</v>
      </c>
      <c r="D526" s="42" t="s">
        <v>47</v>
      </c>
      <c r="E526" s="42" t="s">
        <v>179</v>
      </c>
      <c r="F526" s="42" t="s">
        <v>26</v>
      </c>
      <c r="G526" s="42" t="s">
        <v>27</v>
      </c>
      <c r="H526" s="42" t="s">
        <v>28</v>
      </c>
      <c r="I526" s="42"/>
      <c r="J526" s="43">
        <v>23569690</v>
      </c>
      <c r="K526" s="43">
        <v>23984080</v>
      </c>
      <c r="L526" s="55">
        <f>K526/1000</f>
        <v>23984.080000000002</v>
      </c>
      <c r="M526" s="12">
        <v>1</v>
      </c>
      <c r="P526" s="56">
        <f>K526/1000</f>
        <v>23984.080000000002</v>
      </c>
      <c r="Q526" s="53"/>
      <c r="R526" s="54"/>
    </row>
    <row r="527" spans="1:18" s="13" customFormat="1" ht="36" x14ac:dyDescent="0.2">
      <c r="A527" s="41" t="s">
        <v>267</v>
      </c>
      <c r="B527" s="42" t="s">
        <v>234</v>
      </c>
      <c r="C527" s="42" t="s">
        <v>40</v>
      </c>
      <c r="D527" s="42" t="s">
        <v>47</v>
      </c>
      <c r="E527" s="42" t="s">
        <v>179</v>
      </c>
      <c r="F527" s="42" t="s">
        <v>26</v>
      </c>
      <c r="G527" s="42" t="s">
        <v>47</v>
      </c>
      <c r="H527" s="42" t="s">
        <v>28</v>
      </c>
      <c r="I527" s="42"/>
      <c r="J527" s="43">
        <v>23569690</v>
      </c>
      <c r="K527" s="43">
        <v>23984080</v>
      </c>
      <c r="L527" s="65">
        <f>L528</f>
        <v>23984.080000000002</v>
      </c>
      <c r="P527" s="66">
        <f>P528</f>
        <v>23984.080000000002</v>
      </c>
      <c r="Q527" s="53"/>
      <c r="R527" s="54"/>
    </row>
    <row r="528" spans="1:18" s="13" customFormat="1" ht="24" x14ac:dyDescent="0.2">
      <c r="A528" s="41" t="s">
        <v>111</v>
      </c>
      <c r="B528" s="42" t="s">
        <v>234</v>
      </c>
      <c r="C528" s="42" t="s">
        <v>40</v>
      </c>
      <c r="D528" s="42" t="s">
        <v>47</v>
      </c>
      <c r="E528" s="42" t="s">
        <v>179</v>
      </c>
      <c r="F528" s="42" t="s">
        <v>26</v>
      </c>
      <c r="G528" s="42" t="s">
        <v>47</v>
      </c>
      <c r="H528" s="42" t="s">
        <v>112</v>
      </c>
      <c r="I528" s="42"/>
      <c r="J528" s="43">
        <v>23569690</v>
      </c>
      <c r="K528" s="43">
        <v>23984080</v>
      </c>
      <c r="L528" s="9">
        <f>L529</f>
        <v>23984.080000000002</v>
      </c>
      <c r="P528" s="9">
        <f>P529</f>
        <v>23984.080000000002</v>
      </c>
      <c r="Q528" s="53"/>
      <c r="R528" s="54"/>
    </row>
    <row r="529" spans="1:18" s="13" customFormat="1" ht="24" x14ac:dyDescent="0.2">
      <c r="A529" s="41" t="s">
        <v>113</v>
      </c>
      <c r="B529" s="42" t="s">
        <v>234</v>
      </c>
      <c r="C529" s="42" t="s">
        <v>40</v>
      </c>
      <c r="D529" s="42" t="s">
        <v>47</v>
      </c>
      <c r="E529" s="42" t="s">
        <v>179</v>
      </c>
      <c r="F529" s="42" t="s">
        <v>26</v>
      </c>
      <c r="G529" s="42" t="s">
        <v>47</v>
      </c>
      <c r="H529" s="42" t="s">
        <v>112</v>
      </c>
      <c r="I529" s="42" t="s">
        <v>114</v>
      </c>
      <c r="J529" s="43">
        <v>23569690</v>
      </c>
      <c r="K529" s="43">
        <v>23984080</v>
      </c>
      <c r="L529" s="55">
        <f>K529/1000</f>
        <v>23984.080000000002</v>
      </c>
      <c r="M529" s="12">
        <v>1</v>
      </c>
      <c r="P529" s="56">
        <f>K529/1000</f>
        <v>23984.080000000002</v>
      </c>
      <c r="Q529" s="53"/>
      <c r="R529" s="54"/>
    </row>
    <row r="530" spans="1:18" s="13" customFormat="1" hidden="1" x14ac:dyDescent="0.2">
      <c r="A530" s="41" t="s">
        <v>120</v>
      </c>
      <c r="B530" s="42" t="s">
        <v>234</v>
      </c>
      <c r="C530" s="42" t="s">
        <v>40</v>
      </c>
      <c r="D530" s="42" t="s">
        <v>47</v>
      </c>
      <c r="E530" s="42" t="s">
        <v>179</v>
      </c>
      <c r="F530" s="42" t="s">
        <v>26</v>
      </c>
      <c r="G530" s="42" t="s">
        <v>47</v>
      </c>
      <c r="H530" s="42" t="s">
        <v>121</v>
      </c>
      <c r="I530" s="42"/>
      <c r="J530" s="47">
        <v>0</v>
      </c>
      <c r="K530" s="47">
        <v>0</v>
      </c>
      <c r="L530" s="65">
        <f>L531</f>
        <v>218.12</v>
      </c>
      <c r="P530" s="66">
        <f>P531</f>
        <v>218.12</v>
      </c>
      <c r="Q530" s="53"/>
      <c r="R530" s="54"/>
    </row>
    <row r="531" spans="1:18" s="13" customFormat="1" ht="24" hidden="1" x14ac:dyDescent="0.2">
      <c r="A531" s="41" t="s">
        <v>113</v>
      </c>
      <c r="B531" s="42" t="s">
        <v>234</v>
      </c>
      <c r="C531" s="42" t="s">
        <v>40</v>
      </c>
      <c r="D531" s="42" t="s">
        <v>47</v>
      </c>
      <c r="E531" s="42" t="s">
        <v>179</v>
      </c>
      <c r="F531" s="42" t="s">
        <v>26</v>
      </c>
      <c r="G531" s="42" t="s">
        <v>47</v>
      </c>
      <c r="H531" s="42" t="s">
        <v>121</v>
      </c>
      <c r="I531" s="42" t="s">
        <v>114</v>
      </c>
      <c r="J531" s="47">
        <v>0</v>
      </c>
      <c r="K531" s="47">
        <v>0</v>
      </c>
      <c r="L531" s="9">
        <f>L532</f>
        <v>218.12</v>
      </c>
      <c r="P531" s="9">
        <f>P532</f>
        <v>218.12</v>
      </c>
      <c r="Q531" s="53"/>
      <c r="R531" s="54"/>
    </row>
    <row r="532" spans="1:18" s="13" customFormat="1" ht="48" x14ac:dyDescent="0.2">
      <c r="A532" s="41" t="s">
        <v>39</v>
      </c>
      <c r="B532" s="42" t="s">
        <v>234</v>
      </c>
      <c r="C532" s="42" t="s">
        <v>40</v>
      </c>
      <c r="D532" s="42" t="s">
        <v>47</v>
      </c>
      <c r="E532" s="46" t="s">
        <v>40</v>
      </c>
      <c r="F532" s="46" t="s">
        <v>26</v>
      </c>
      <c r="G532" s="46" t="s">
        <v>27</v>
      </c>
      <c r="H532" s="46" t="s">
        <v>28</v>
      </c>
      <c r="I532" s="42"/>
      <c r="J532" s="43">
        <v>218120</v>
      </c>
      <c r="K532" s="43">
        <v>218120</v>
      </c>
      <c r="L532" s="55">
        <f>K532/1000</f>
        <v>218.12</v>
      </c>
      <c r="M532" s="12">
        <v>1</v>
      </c>
      <c r="P532" s="56">
        <f>K532/1000</f>
        <v>218.12</v>
      </c>
      <c r="Q532" s="53"/>
      <c r="R532" s="54"/>
    </row>
    <row r="533" spans="1:18" s="13" customFormat="1" ht="60" hidden="1" x14ac:dyDescent="0.2">
      <c r="A533" s="41" t="s">
        <v>241</v>
      </c>
      <c r="B533" s="42" t="s">
        <v>234</v>
      </c>
      <c r="C533" s="42" t="s">
        <v>40</v>
      </c>
      <c r="D533" s="42" t="s">
        <v>47</v>
      </c>
      <c r="E533" s="42" t="s">
        <v>40</v>
      </c>
      <c r="F533" s="42" t="s">
        <v>26</v>
      </c>
      <c r="G533" s="42" t="s">
        <v>21</v>
      </c>
      <c r="H533" s="42" t="s">
        <v>28</v>
      </c>
      <c r="I533" s="42"/>
      <c r="J533" s="43">
        <v>0</v>
      </c>
      <c r="K533" s="43">
        <v>0</v>
      </c>
      <c r="L533" s="65">
        <f>L534+L539+L542</f>
        <v>362.84000000000003</v>
      </c>
      <c r="P533" s="66">
        <f>P534+P539+P542</f>
        <v>362.84000000000003</v>
      </c>
      <c r="Q533" s="53"/>
      <c r="R533" s="54"/>
    </row>
    <row r="534" spans="1:18" s="13" customFormat="1" ht="36" hidden="1" x14ac:dyDescent="0.2">
      <c r="A534" s="41" t="s">
        <v>507</v>
      </c>
      <c r="B534" s="42" t="s">
        <v>234</v>
      </c>
      <c r="C534" s="42" t="s">
        <v>40</v>
      </c>
      <c r="D534" s="42" t="s">
        <v>47</v>
      </c>
      <c r="E534" s="42" t="s">
        <v>40</v>
      </c>
      <c r="F534" s="42" t="s">
        <v>26</v>
      </c>
      <c r="G534" s="42" t="s">
        <v>21</v>
      </c>
      <c r="H534" s="42" t="s">
        <v>242</v>
      </c>
      <c r="I534" s="42"/>
      <c r="J534" s="43">
        <v>0</v>
      </c>
      <c r="K534" s="43">
        <v>0</v>
      </c>
      <c r="L534" s="65">
        <f>L535</f>
        <v>68.12</v>
      </c>
      <c r="P534" s="66">
        <f>P535</f>
        <v>68.12</v>
      </c>
      <c r="Q534" s="53"/>
      <c r="R534" s="54"/>
    </row>
    <row r="535" spans="1:18" s="13" customFormat="1" ht="24" hidden="1" x14ac:dyDescent="0.2">
      <c r="A535" s="41" t="s">
        <v>113</v>
      </c>
      <c r="B535" s="42" t="s">
        <v>234</v>
      </c>
      <c r="C535" s="42" t="s">
        <v>40</v>
      </c>
      <c r="D535" s="42" t="s">
        <v>47</v>
      </c>
      <c r="E535" s="42" t="s">
        <v>40</v>
      </c>
      <c r="F535" s="42" t="s">
        <v>26</v>
      </c>
      <c r="G535" s="42" t="s">
        <v>21</v>
      </c>
      <c r="H535" s="42" t="s">
        <v>242</v>
      </c>
      <c r="I535" s="42" t="s">
        <v>114</v>
      </c>
      <c r="J535" s="43">
        <v>0</v>
      </c>
      <c r="K535" s="43">
        <v>0</v>
      </c>
      <c r="L535" s="9">
        <f>L536+L538+L537</f>
        <v>68.12</v>
      </c>
      <c r="P535" s="9">
        <f>P536+P538+P537</f>
        <v>68.12</v>
      </c>
      <c r="Q535" s="53"/>
      <c r="R535" s="54"/>
    </row>
    <row r="536" spans="1:18" s="13" customFormat="1" ht="24" hidden="1" x14ac:dyDescent="0.2">
      <c r="A536" s="62" t="s">
        <v>243</v>
      </c>
      <c r="B536" s="42" t="s">
        <v>234</v>
      </c>
      <c r="C536" s="42" t="s">
        <v>40</v>
      </c>
      <c r="D536" s="42" t="s">
        <v>47</v>
      </c>
      <c r="E536" s="42" t="s">
        <v>40</v>
      </c>
      <c r="F536" s="42" t="s">
        <v>26</v>
      </c>
      <c r="G536" s="42" t="s">
        <v>21</v>
      </c>
      <c r="H536" s="42" t="s">
        <v>244</v>
      </c>
      <c r="I536" s="42"/>
      <c r="J536" s="43">
        <v>0</v>
      </c>
      <c r="K536" s="43">
        <v>0</v>
      </c>
      <c r="L536" s="55">
        <f>K536/1000</f>
        <v>0</v>
      </c>
      <c r="M536" s="12">
        <v>1</v>
      </c>
      <c r="P536" s="56">
        <f>K536/1000</f>
        <v>0</v>
      </c>
      <c r="Q536" s="53"/>
      <c r="R536" s="54"/>
    </row>
    <row r="537" spans="1:18" s="13" customFormat="1" ht="24" hidden="1" x14ac:dyDescent="0.2">
      <c r="A537" s="41" t="s">
        <v>113</v>
      </c>
      <c r="B537" s="42" t="s">
        <v>234</v>
      </c>
      <c r="C537" s="42" t="s">
        <v>40</v>
      </c>
      <c r="D537" s="42" t="s">
        <v>47</v>
      </c>
      <c r="E537" s="42" t="s">
        <v>40</v>
      </c>
      <c r="F537" s="42" t="s">
        <v>26</v>
      </c>
      <c r="G537" s="42" t="s">
        <v>21</v>
      </c>
      <c r="H537" s="42" t="s">
        <v>244</v>
      </c>
      <c r="I537" s="42" t="s">
        <v>114</v>
      </c>
      <c r="J537" s="43">
        <v>0</v>
      </c>
      <c r="K537" s="43">
        <v>0</v>
      </c>
      <c r="L537" s="55">
        <f>K537/1000</f>
        <v>0</v>
      </c>
      <c r="M537" s="12">
        <v>1</v>
      </c>
      <c r="P537" s="56">
        <f>K537/1000</f>
        <v>0</v>
      </c>
      <c r="Q537" s="53"/>
      <c r="R537" s="54"/>
    </row>
    <row r="538" spans="1:18" s="13" customFormat="1" ht="60" x14ac:dyDescent="0.2">
      <c r="A538" s="41" t="s">
        <v>41</v>
      </c>
      <c r="B538" s="42" t="s">
        <v>234</v>
      </c>
      <c r="C538" s="42" t="s">
        <v>40</v>
      </c>
      <c r="D538" s="42" t="s">
        <v>47</v>
      </c>
      <c r="E538" s="46" t="s">
        <v>40</v>
      </c>
      <c r="F538" s="46" t="s">
        <v>26</v>
      </c>
      <c r="G538" s="46" t="s">
        <v>23</v>
      </c>
      <c r="H538" s="46" t="s">
        <v>28</v>
      </c>
      <c r="I538" s="42"/>
      <c r="J538" s="43">
        <v>68120</v>
      </c>
      <c r="K538" s="43">
        <v>68120</v>
      </c>
      <c r="L538" s="55">
        <f>K538/1000</f>
        <v>68.12</v>
      </c>
      <c r="M538" s="12">
        <v>1</v>
      </c>
      <c r="P538" s="56">
        <f>K538/1000</f>
        <v>68.12</v>
      </c>
      <c r="Q538" s="53"/>
      <c r="R538" s="54"/>
    </row>
    <row r="539" spans="1:18" s="13" customFormat="1" ht="24" x14ac:dyDescent="0.2">
      <c r="A539" s="41" t="s">
        <v>42</v>
      </c>
      <c r="B539" s="42" t="s">
        <v>234</v>
      </c>
      <c r="C539" s="42" t="s">
        <v>40</v>
      </c>
      <c r="D539" s="42" t="s">
        <v>47</v>
      </c>
      <c r="E539" s="46" t="s">
        <v>40</v>
      </c>
      <c r="F539" s="46" t="s">
        <v>26</v>
      </c>
      <c r="G539" s="46" t="s">
        <v>23</v>
      </c>
      <c r="H539" s="46" t="s">
        <v>43</v>
      </c>
      <c r="I539" s="42"/>
      <c r="J539" s="43">
        <v>68120</v>
      </c>
      <c r="K539" s="43">
        <v>68120</v>
      </c>
      <c r="L539" s="65">
        <f>L540</f>
        <v>150</v>
      </c>
      <c r="P539" s="66">
        <f>P540</f>
        <v>150</v>
      </c>
      <c r="Q539" s="53"/>
      <c r="R539" s="54"/>
    </row>
    <row r="540" spans="1:18" s="13" customFormat="1" ht="24" x14ac:dyDescent="0.2">
      <c r="A540" s="41" t="s">
        <v>113</v>
      </c>
      <c r="B540" s="42" t="s">
        <v>234</v>
      </c>
      <c r="C540" s="42" t="s">
        <v>40</v>
      </c>
      <c r="D540" s="42" t="s">
        <v>47</v>
      </c>
      <c r="E540" s="46" t="s">
        <v>40</v>
      </c>
      <c r="F540" s="46" t="s">
        <v>26</v>
      </c>
      <c r="G540" s="46" t="s">
        <v>23</v>
      </c>
      <c r="H540" s="46" t="s">
        <v>43</v>
      </c>
      <c r="I540" s="42" t="s">
        <v>114</v>
      </c>
      <c r="J540" s="43">
        <v>68120</v>
      </c>
      <c r="K540" s="43">
        <v>68120</v>
      </c>
      <c r="L540" s="9">
        <f>L541</f>
        <v>150</v>
      </c>
      <c r="P540" s="9">
        <f>P541</f>
        <v>150</v>
      </c>
      <c r="Q540" s="53"/>
      <c r="R540" s="54"/>
    </row>
    <row r="541" spans="1:18" s="13" customFormat="1" ht="60" x14ac:dyDescent="0.2">
      <c r="A541" s="41" t="s">
        <v>46</v>
      </c>
      <c r="B541" s="42" t="s">
        <v>234</v>
      </c>
      <c r="C541" s="42" t="s">
        <v>40</v>
      </c>
      <c r="D541" s="42" t="s">
        <v>47</v>
      </c>
      <c r="E541" s="46" t="s">
        <v>40</v>
      </c>
      <c r="F541" s="46" t="s">
        <v>26</v>
      </c>
      <c r="G541" s="46" t="s">
        <v>47</v>
      </c>
      <c r="H541" s="46" t="s">
        <v>28</v>
      </c>
      <c r="I541" s="42"/>
      <c r="J541" s="43">
        <v>150000</v>
      </c>
      <c r="K541" s="43">
        <v>150000</v>
      </c>
      <c r="L541" s="55">
        <f>K541/1000</f>
        <v>150</v>
      </c>
      <c r="M541" s="12">
        <v>1</v>
      </c>
      <c r="P541" s="56">
        <f>K541/1000</f>
        <v>150</v>
      </c>
      <c r="Q541" s="53"/>
      <c r="R541" s="54"/>
    </row>
    <row r="542" spans="1:18" s="13" customFormat="1" x14ac:dyDescent="0.2">
      <c r="A542" s="41" t="s">
        <v>48</v>
      </c>
      <c r="B542" s="42" t="s">
        <v>234</v>
      </c>
      <c r="C542" s="42" t="s">
        <v>40</v>
      </c>
      <c r="D542" s="42" t="s">
        <v>47</v>
      </c>
      <c r="E542" s="46" t="s">
        <v>40</v>
      </c>
      <c r="F542" s="46" t="s">
        <v>26</v>
      </c>
      <c r="G542" s="46" t="s">
        <v>47</v>
      </c>
      <c r="H542" s="46" t="s">
        <v>49</v>
      </c>
      <c r="I542" s="42"/>
      <c r="J542" s="43">
        <v>150000</v>
      </c>
      <c r="K542" s="43">
        <v>150000</v>
      </c>
      <c r="L542" s="65">
        <f>L543</f>
        <v>144.72</v>
      </c>
      <c r="P542" s="66">
        <f>P543</f>
        <v>144.72</v>
      </c>
      <c r="Q542" s="53"/>
      <c r="R542" s="54"/>
    </row>
    <row r="543" spans="1:18" s="13" customFormat="1" ht="24" x14ac:dyDescent="0.2">
      <c r="A543" s="41" t="s">
        <v>113</v>
      </c>
      <c r="B543" s="42" t="s">
        <v>234</v>
      </c>
      <c r="C543" s="42" t="s">
        <v>40</v>
      </c>
      <c r="D543" s="42" t="s">
        <v>47</v>
      </c>
      <c r="E543" s="46" t="s">
        <v>40</v>
      </c>
      <c r="F543" s="46" t="s">
        <v>26</v>
      </c>
      <c r="G543" s="46" t="s">
        <v>47</v>
      </c>
      <c r="H543" s="46" t="s">
        <v>49</v>
      </c>
      <c r="I543" s="42" t="s">
        <v>114</v>
      </c>
      <c r="J543" s="43">
        <v>150000</v>
      </c>
      <c r="K543" s="43">
        <v>150000</v>
      </c>
      <c r="L543" s="9">
        <f>L544</f>
        <v>144.72</v>
      </c>
      <c r="P543" s="9">
        <f>P544</f>
        <v>144.72</v>
      </c>
      <c r="Q543" s="53"/>
      <c r="R543" s="54"/>
    </row>
    <row r="544" spans="1:18" s="13" customFormat="1" ht="96" x14ac:dyDescent="0.2">
      <c r="A544" s="41" t="s">
        <v>59</v>
      </c>
      <c r="B544" s="42" t="s">
        <v>234</v>
      </c>
      <c r="C544" s="42" t="s">
        <v>40</v>
      </c>
      <c r="D544" s="42" t="s">
        <v>47</v>
      </c>
      <c r="E544" s="46" t="s">
        <v>60</v>
      </c>
      <c r="F544" s="46" t="s">
        <v>26</v>
      </c>
      <c r="G544" s="46" t="s">
        <v>27</v>
      </c>
      <c r="H544" s="46" t="s">
        <v>28</v>
      </c>
      <c r="I544" s="42"/>
      <c r="J544" s="43">
        <v>144720</v>
      </c>
      <c r="K544" s="43">
        <v>144720</v>
      </c>
      <c r="L544" s="55">
        <f>K544/1000</f>
        <v>144.72</v>
      </c>
      <c r="M544" s="12">
        <v>1</v>
      </c>
      <c r="P544" s="56">
        <f>K544/1000</f>
        <v>144.72</v>
      </c>
      <c r="Q544" s="53"/>
      <c r="R544" s="54"/>
    </row>
    <row r="545" spans="1:18" s="13" customFormat="1" ht="48" x14ac:dyDescent="0.2">
      <c r="A545" s="41" t="s">
        <v>61</v>
      </c>
      <c r="B545" s="42" t="s">
        <v>234</v>
      </c>
      <c r="C545" s="42" t="s">
        <v>245</v>
      </c>
      <c r="D545" s="42" t="s">
        <v>47</v>
      </c>
      <c r="E545" s="46" t="s">
        <v>60</v>
      </c>
      <c r="F545" s="46" t="s">
        <v>26</v>
      </c>
      <c r="G545" s="46" t="s">
        <v>23</v>
      </c>
      <c r="H545" s="46" t="s">
        <v>28</v>
      </c>
      <c r="I545" s="42"/>
      <c r="J545" s="43">
        <v>144720</v>
      </c>
      <c r="K545" s="43">
        <v>144720</v>
      </c>
      <c r="L545" s="51">
        <f>L549+L546</f>
        <v>0</v>
      </c>
      <c r="P545" s="52">
        <f>P549+P546</f>
        <v>0</v>
      </c>
      <c r="Q545" s="53"/>
      <c r="R545" s="54"/>
    </row>
    <row r="546" spans="1:18" s="13" customFormat="1" ht="36" x14ac:dyDescent="0.2">
      <c r="A546" s="41" t="s">
        <v>62</v>
      </c>
      <c r="B546" s="42" t="s">
        <v>234</v>
      </c>
      <c r="C546" s="42" t="s">
        <v>245</v>
      </c>
      <c r="D546" s="42" t="s">
        <v>47</v>
      </c>
      <c r="E546" s="42" t="s">
        <v>60</v>
      </c>
      <c r="F546" s="42" t="s">
        <v>26</v>
      </c>
      <c r="G546" s="42" t="s">
        <v>23</v>
      </c>
      <c r="H546" s="42" t="s">
        <v>63</v>
      </c>
      <c r="I546" s="42"/>
      <c r="J546" s="43">
        <v>144720</v>
      </c>
      <c r="K546" s="43">
        <v>144720</v>
      </c>
      <c r="L546" s="65">
        <f>L547</f>
        <v>0</v>
      </c>
      <c r="P546" s="66">
        <f>P547</f>
        <v>0</v>
      </c>
      <c r="Q546" s="53"/>
      <c r="R546" s="54"/>
    </row>
    <row r="547" spans="1:18" s="13" customFormat="1" ht="24" x14ac:dyDescent="0.2">
      <c r="A547" s="41" t="s">
        <v>113</v>
      </c>
      <c r="B547" s="42" t="s">
        <v>234</v>
      </c>
      <c r="C547" s="42" t="s">
        <v>245</v>
      </c>
      <c r="D547" s="42" t="s">
        <v>47</v>
      </c>
      <c r="E547" s="42" t="s">
        <v>60</v>
      </c>
      <c r="F547" s="42" t="s">
        <v>26</v>
      </c>
      <c r="G547" s="42" t="s">
        <v>23</v>
      </c>
      <c r="H547" s="42" t="s">
        <v>63</v>
      </c>
      <c r="I547" s="42" t="s">
        <v>114</v>
      </c>
      <c r="J547" s="43">
        <v>144720</v>
      </c>
      <c r="K547" s="43">
        <v>144720</v>
      </c>
      <c r="L547" s="9">
        <f>L548</f>
        <v>0</v>
      </c>
      <c r="P547" s="9">
        <f>P548</f>
        <v>0</v>
      </c>
      <c r="Q547" s="53"/>
      <c r="R547" s="54"/>
    </row>
    <row r="548" spans="1:18" s="13" customFormat="1" hidden="1" x14ac:dyDescent="0.2">
      <c r="A548" s="41" t="s">
        <v>93</v>
      </c>
      <c r="B548" s="42" t="s">
        <v>234</v>
      </c>
      <c r="C548" s="42" t="s">
        <v>245</v>
      </c>
      <c r="D548" s="42" t="s">
        <v>47</v>
      </c>
      <c r="E548" s="46" t="s">
        <v>94</v>
      </c>
      <c r="F548" s="46" t="s">
        <v>26</v>
      </c>
      <c r="G548" s="46" t="s">
        <v>27</v>
      </c>
      <c r="H548" s="46" t="s">
        <v>28</v>
      </c>
      <c r="I548" s="46"/>
      <c r="J548" s="47">
        <v>0</v>
      </c>
      <c r="K548" s="47">
        <v>0</v>
      </c>
      <c r="L548" s="55">
        <f>K548/1000</f>
        <v>0</v>
      </c>
      <c r="M548" s="12">
        <v>1</v>
      </c>
      <c r="N548" s="13">
        <v>1</v>
      </c>
      <c r="P548" s="56">
        <f>K548/1000</f>
        <v>0</v>
      </c>
      <c r="Q548" s="53"/>
      <c r="R548" s="54"/>
    </row>
    <row r="549" spans="1:18" s="13" customFormat="1" hidden="1" x14ac:dyDescent="0.2">
      <c r="A549" s="41" t="s">
        <v>95</v>
      </c>
      <c r="B549" s="42" t="s">
        <v>234</v>
      </c>
      <c r="C549" s="42" t="s">
        <v>245</v>
      </c>
      <c r="D549" s="42" t="s">
        <v>47</v>
      </c>
      <c r="E549" s="46" t="s">
        <v>94</v>
      </c>
      <c r="F549" s="46" t="s">
        <v>96</v>
      </c>
      <c r="G549" s="46" t="s">
        <v>27</v>
      </c>
      <c r="H549" s="46" t="s">
        <v>28</v>
      </c>
      <c r="I549" s="46"/>
      <c r="J549" s="47">
        <v>0</v>
      </c>
      <c r="K549" s="47">
        <v>0</v>
      </c>
      <c r="L549" s="51">
        <f>L550</f>
        <v>0</v>
      </c>
      <c r="P549" s="52">
        <f>P550</f>
        <v>0</v>
      </c>
      <c r="Q549" s="53"/>
      <c r="R549" s="54"/>
    </row>
    <row r="550" spans="1:18" s="13" customFormat="1" ht="72" hidden="1" x14ac:dyDescent="0.2">
      <c r="A550" s="41" t="s">
        <v>517</v>
      </c>
      <c r="B550" s="42" t="s">
        <v>234</v>
      </c>
      <c r="C550" s="42" t="s">
        <v>245</v>
      </c>
      <c r="D550" s="42" t="s">
        <v>47</v>
      </c>
      <c r="E550" s="46" t="s">
        <v>94</v>
      </c>
      <c r="F550" s="46" t="s">
        <v>96</v>
      </c>
      <c r="G550" s="46" t="s">
        <v>27</v>
      </c>
      <c r="H550" s="46" t="s">
        <v>518</v>
      </c>
      <c r="I550" s="46"/>
      <c r="J550" s="47">
        <v>0</v>
      </c>
      <c r="K550" s="47">
        <v>0</v>
      </c>
      <c r="L550" s="11">
        <f>L551</f>
        <v>0</v>
      </c>
      <c r="P550" s="11">
        <f>P551</f>
        <v>0</v>
      </c>
      <c r="Q550" s="53"/>
      <c r="R550" s="54"/>
    </row>
    <row r="551" spans="1:18" s="13" customFormat="1" ht="24" hidden="1" x14ac:dyDescent="0.2">
      <c r="A551" s="41" t="s">
        <v>44</v>
      </c>
      <c r="B551" s="42" t="s">
        <v>234</v>
      </c>
      <c r="C551" s="42" t="s">
        <v>245</v>
      </c>
      <c r="D551" s="42" t="s">
        <v>47</v>
      </c>
      <c r="E551" s="46" t="s">
        <v>94</v>
      </c>
      <c r="F551" s="46" t="s">
        <v>96</v>
      </c>
      <c r="G551" s="46" t="s">
        <v>27</v>
      </c>
      <c r="H551" s="46" t="s">
        <v>518</v>
      </c>
      <c r="I551" s="46" t="s">
        <v>45</v>
      </c>
      <c r="J551" s="47">
        <v>0</v>
      </c>
      <c r="K551" s="47">
        <v>0</v>
      </c>
      <c r="L551" s="55">
        <f>K551/1000</f>
        <v>0</v>
      </c>
      <c r="M551" s="12">
        <v>1</v>
      </c>
      <c r="N551" s="13">
        <v>1</v>
      </c>
      <c r="P551" s="56">
        <f>K551/1000</f>
        <v>0</v>
      </c>
      <c r="Q551" s="53"/>
      <c r="R551" s="54"/>
    </row>
    <row r="552" spans="1:18" s="13" customFormat="1" ht="24" hidden="1" x14ac:dyDescent="0.2">
      <c r="A552" s="41" t="s">
        <v>113</v>
      </c>
      <c r="B552" s="42" t="s">
        <v>234</v>
      </c>
      <c r="C552" s="42" t="s">
        <v>245</v>
      </c>
      <c r="D552" s="42" t="s">
        <v>47</v>
      </c>
      <c r="E552" s="46" t="s">
        <v>94</v>
      </c>
      <c r="F552" s="46" t="s">
        <v>96</v>
      </c>
      <c r="G552" s="46" t="s">
        <v>27</v>
      </c>
      <c r="H552" s="46" t="s">
        <v>518</v>
      </c>
      <c r="I552" s="46" t="s">
        <v>114</v>
      </c>
      <c r="J552" s="47">
        <v>0</v>
      </c>
      <c r="K552" s="47">
        <v>0</v>
      </c>
      <c r="L552" s="69">
        <f>L553+L556</f>
        <v>335.46</v>
      </c>
      <c r="M552" s="12"/>
      <c r="P552" s="52">
        <f>P553+P556</f>
        <v>335.46</v>
      </c>
      <c r="Q552" s="53"/>
      <c r="R552" s="54"/>
    </row>
    <row r="553" spans="1:18" s="13" customFormat="1" x14ac:dyDescent="0.2">
      <c r="A553" s="41" t="s">
        <v>268</v>
      </c>
      <c r="B553" s="42" t="s">
        <v>234</v>
      </c>
      <c r="C553" s="42" t="s">
        <v>40</v>
      </c>
      <c r="D553" s="42" t="s">
        <v>40</v>
      </c>
      <c r="E553" s="42"/>
      <c r="F553" s="42"/>
      <c r="G553" s="42"/>
      <c r="H553" s="42"/>
      <c r="I553" s="42"/>
      <c r="J553" s="43">
        <v>6248770</v>
      </c>
      <c r="K553" s="43">
        <v>6248770</v>
      </c>
      <c r="L553" s="51">
        <f>L554</f>
        <v>125.51</v>
      </c>
      <c r="M553" s="12"/>
      <c r="P553" s="52">
        <f>P554</f>
        <v>125.51</v>
      </c>
      <c r="Q553" s="53"/>
      <c r="R553" s="54"/>
    </row>
    <row r="554" spans="1:18" s="13" customFormat="1" ht="36" x14ac:dyDescent="0.2">
      <c r="A554" s="41" t="s">
        <v>247</v>
      </c>
      <c r="B554" s="42" t="s">
        <v>234</v>
      </c>
      <c r="C554" s="42" t="s">
        <v>40</v>
      </c>
      <c r="D554" s="42" t="s">
        <v>40</v>
      </c>
      <c r="E554" s="42" t="s">
        <v>38</v>
      </c>
      <c r="F554" s="42" t="s">
        <v>26</v>
      </c>
      <c r="G554" s="42" t="s">
        <v>27</v>
      </c>
      <c r="H554" s="42" t="s">
        <v>28</v>
      </c>
      <c r="I554" s="42"/>
      <c r="J554" s="43">
        <v>1776730</v>
      </c>
      <c r="K554" s="43">
        <v>1776730</v>
      </c>
      <c r="L554" s="11">
        <f>L555</f>
        <v>125.51</v>
      </c>
      <c r="M554" s="12"/>
      <c r="P554" s="11">
        <f>P555</f>
        <v>125.51</v>
      </c>
      <c r="Q554" s="53"/>
      <c r="R554" s="54"/>
    </row>
    <row r="555" spans="1:18" s="13" customFormat="1" ht="36" x14ac:dyDescent="0.2">
      <c r="A555" s="41" t="s">
        <v>248</v>
      </c>
      <c r="B555" s="42" t="s">
        <v>234</v>
      </c>
      <c r="C555" s="42" t="s">
        <v>40</v>
      </c>
      <c r="D555" s="42" t="s">
        <v>40</v>
      </c>
      <c r="E555" s="42" t="s">
        <v>38</v>
      </c>
      <c r="F555" s="42" t="s">
        <v>26</v>
      </c>
      <c r="G555" s="42" t="s">
        <v>21</v>
      </c>
      <c r="H555" s="42" t="s">
        <v>28</v>
      </c>
      <c r="I555" s="42"/>
      <c r="J555" s="43">
        <v>125510</v>
      </c>
      <c r="K555" s="43">
        <v>125510</v>
      </c>
      <c r="L555" s="55">
        <f>K555/1000</f>
        <v>125.51</v>
      </c>
      <c r="M555" s="12"/>
      <c r="P555" s="56">
        <f>K555/1000</f>
        <v>125.51</v>
      </c>
      <c r="Q555" s="53"/>
      <c r="R555" s="54"/>
    </row>
    <row r="556" spans="1:18" s="13" customFormat="1" x14ac:dyDescent="0.2">
      <c r="A556" s="41" t="s">
        <v>269</v>
      </c>
      <c r="B556" s="42" t="s">
        <v>234</v>
      </c>
      <c r="C556" s="42" t="s">
        <v>40</v>
      </c>
      <c r="D556" s="42" t="s">
        <v>40</v>
      </c>
      <c r="E556" s="42" t="s">
        <v>38</v>
      </c>
      <c r="F556" s="42" t="s">
        <v>26</v>
      </c>
      <c r="G556" s="42" t="s">
        <v>21</v>
      </c>
      <c r="H556" s="42" t="s">
        <v>270</v>
      </c>
      <c r="I556" s="42"/>
      <c r="J556" s="43">
        <v>125510</v>
      </c>
      <c r="K556" s="43">
        <v>125510</v>
      </c>
      <c r="L556" s="51">
        <f>L557</f>
        <v>209.95</v>
      </c>
      <c r="M556" s="12"/>
      <c r="P556" s="52">
        <f>P557</f>
        <v>209.95</v>
      </c>
      <c r="Q556" s="53"/>
      <c r="R556" s="54"/>
    </row>
    <row r="557" spans="1:18" s="13" customFormat="1" ht="24" x14ac:dyDescent="0.2">
      <c r="A557" s="41" t="s">
        <v>44</v>
      </c>
      <c r="B557" s="42" t="s">
        <v>234</v>
      </c>
      <c r="C557" s="42" t="s">
        <v>40</v>
      </c>
      <c r="D557" s="42" t="s">
        <v>40</v>
      </c>
      <c r="E557" s="42" t="s">
        <v>38</v>
      </c>
      <c r="F557" s="42" t="s">
        <v>26</v>
      </c>
      <c r="G557" s="42" t="s">
        <v>21</v>
      </c>
      <c r="H557" s="42" t="s">
        <v>270</v>
      </c>
      <c r="I557" s="42" t="s">
        <v>45</v>
      </c>
      <c r="J557" s="43">
        <v>125510</v>
      </c>
      <c r="K557" s="43">
        <v>125510</v>
      </c>
      <c r="L557" s="11">
        <f>L558</f>
        <v>209.95</v>
      </c>
      <c r="M557" s="12"/>
      <c r="P557" s="11">
        <f>P558</f>
        <v>209.95</v>
      </c>
      <c r="Q557" s="53"/>
      <c r="R557" s="54"/>
    </row>
    <row r="558" spans="1:18" s="13" customFormat="1" ht="48" x14ac:dyDescent="0.2">
      <c r="A558" s="41" t="s">
        <v>271</v>
      </c>
      <c r="B558" s="42" t="s">
        <v>234</v>
      </c>
      <c r="C558" s="42" t="s">
        <v>40</v>
      </c>
      <c r="D558" s="42" t="s">
        <v>40</v>
      </c>
      <c r="E558" s="42" t="s">
        <v>38</v>
      </c>
      <c r="F558" s="42" t="s">
        <v>26</v>
      </c>
      <c r="G558" s="42" t="s">
        <v>23</v>
      </c>
      <c r="H558" s="42" t="s">
        <v>28</v>
      </c>
      <c r="I558" s="42"/>
      <c r="J558" s="43">
        <v>209950</v>
      </c>
      <c r="K558" s="43">
        <v>209950</v>
      </c>
      <c r="L558" s="55">
        <f>K558/1000</f>
        <v>209.95</v>
      </c>
      <c r="M558" s="12"/>
      <c r="P558" s="56">
        <f>K558/1000</f>
        <v>209.95</v>
      </c>
      <c r="Q558" s="53"/>
      <c r="R558" s="54"/>
    </row>
    <row r="559" spans="1:18" s="13" customFormat="1" x14ac:dyDescent="0.2">
      <c r="A559" s="41" t="s">
        <v>269</v>
      </c>
      <c r="B559" s="42" t="s">
        <v>234</v>
      </c>
      <c r="C559" s="42" t="s">
        <v>40</v>
      </c>
      <c r="D559" s="42" t="s">
        <v>40</v>
      </c>
      <c r="E559" s="42" t="s">
        <v>38</v>
      </c>
      <c r="F559" s="42" t="s">
        <v>26</v>
      </c>
      <c r="G559" s="42" t="s">
        <v>23</v>
      </c>
      <c r="H559" s="42" t="s">
        <v>270</v>
      </c>
      <c r="I559" s="42"/>
      <c r="J559" s="43">
        <v>209950</v>
      </c>
      <c r="K559" s="43">
        <v>209950</v>
      </c>
      <c r="L559" s="51">
        <f>L560</f>
        <v>96</v>
      </c>
      <c r="P559" s="52">
        <f>P560</f>
        <v>96</v>
      </c>
      <c r="Q559" s="53"/>
      <c r="R559" s="54"/>
    </row>
    <row r="560" spans="1:18" s="13" customFormat="1" ht="24" x14ac:dyDescent="0.2">
      <c r="A560" s="41" t="s">
        <v>44</v>
      </c>
      <c r="B560" s="42" t="s">
        <v>234</v>
      </c>
      <c r="C560" s="42" t="s">
        <v>40</v>
      </c>
      <c r="D560" s="42" t="s">
        <v>40</v>
      </c>
      <c r="E560" s="42" t="s">
        <v>38</v>
      </c>
      <c r="F560" s="42" t="s">
        <v>26</v>
      </c>
      <c r="G560" s="42" t="s">
        <v>23</v>
      </c>
      <c r="H560" s="42" t="s">
        <v>270</v>
      </c>
      <c r="I560" s="42" t="s">
        <v>45</v>
      </c>
      <c r="J560" s="43">
        <v>209950</v>
      </c>
      <c r="K560" s="43">
        <v>209950</v>
      </c>
      <c r="L560" s="65">
        <f>L561</f>
        <v>96</v>
      </c>
      <c r="P560" s="66">
        <f>P561</f>
        <v>96</v>
      </c>
      <c r="Q560" s="53"/>
      <c r="R560" s="54"/>
    </row>
    <row r="561" spans="1:18" s="13" customFormat="1" ht="24" x14ac:dyDescent="0.2">
      <c r="A561" s="41" t="s">
        <v>272</v>
      </c>
      <c r="B561" s="42" t="s">
        <v>234</v>
      </c>
      <c r="C561" s="42" t="s">
        <v>40</v>
      </c>
      <c r="D561" s="42" t="s">
        <v>40</v>
      </c>
      <c r="E561" s="42" t="s">
        <v>38</v>
      </c>
      <c r="F561" s="42" t="s">
        <v>26</v>
      </c>
      <c r="G561" s="42" t="s">
        <v>47</v>
      </c>
      <c r="H561" s="42" t="s">
        <v>28</v>
      </c>
      <c r="I561" s="42"/>
      <c r="J561" s="43">
        <v>96000</v>
      </c>
      <c r="K561" s="43">
        <v>96000</v>
      </c>
      <c r="L561" s="51">
        <f>L562</f>
        <v>96</v>
      </c>
      <c r="P561" s="52">
        <f>P562</f>
        <v>96</v>
      </c>
      <c r="Q561" s="53"/>
      <c r="R561" s="54"/>
    </row>
    <row r="562" spans="1:18" s="13" customFormat="1" x14ac:dyDescent="0.2">
      <c r="A562" s="41" t="s">
        <v>269</v>
      </c>
      <c r="B562" s="42" t="s">
        <v>234</v>
      </c>
      <c r="C562" s="42" t="s">
        <v>40</v>
      </c>
      <c r="D562" s="42" t="s">
        <v>40</v>
      </c>
      <c r="E562" s="42" t="s">
        <v>38</v>
      </c>
      <c r="F562" s="42" t="s">
        <v>26</v>
      </c>
      <c r="G562" s="42" t="s">
        <v>47</v>
      </c>
      <c r="H562" s="42" t="s">
        <v>270</v>
      </c>
      <c r="I562" s="42"/>
      <c r="J562" s="43">
        <v>96000</v>
      </c>
      <c r="K562" s="43">
        <v>96000</v>
      </c>
      <c r="L562" s="11">
        <f>L563</f>
        <v>96</v>
      </c>
      <c r="P562" s="11">
        <f>P563</f>
        <v>96</v>
      </c>
      <c r="Q562" s="53"/>
      <c r="R562" s="54"/>
    </row>
    <row r="563" spans="1:18" s="13" customFormat="1" ht="24" x14ac:dyDescent="0.2">
      <c r="A563" s="41" t="s">
        <v>44</v>
      </c>
      <c r="B563" s="42" t="s">
        <v>234</v>
      </c>
      <c r="C563" s="42" t="s">
        <v>40</v>
      </c>
      <c r="D563" s="42" t="s">
        <v>40</v>
      </c>
      <c r="E563" s="42" t="s">
        <v>38</v>
      </c>
      <c r="F563" s="42" t="s">
        <v>26</v>
      </c>
      <c r="G563" s="42" t="s">
        <v>47</v>
      </c>
      <c r="H563" s="42" t="s">
        <v>270</v>
      </c>
      <c r="I563" s="42" t="s">
        <v>45</v>
      </c>
      <c r="J563" s="43">
        <v>96000</v>
      </c>
      <c r="K563" s="43">
        <v>96000</v>
      </c>
      <c r="L563" s="55">
        <f>K563/1000</f>
        <v>96</v>
      </c>
      <c r="M563" s="12">
        <v>1</v>
      </c>
      <c r="N563" s="13">
        <v>1</v>
      </c>
      <c r="P563" s="56">
        <f>K563/1000</f>
        <v>96</v>
      </c>
      <c r="Q563" s="53"/>
      <c r="R563" s="54"/>
    </row>
    <row r="564" spans="1:18" s="13" customFormat="1" ht="36" x14ac:dyDescent="0.2">
      <c r="A564" s="41" t="s">
        <v>273</v>
      </c>
      <c r="B564" s="42" t="s">
        <v>234</v>
      </c>
      <c r="C564" s="42" t="s">
        <v>40</v>
      </c>
      <c r="D564" s="42" t="s">
        <v>40</v>
      </c>
      <c r="E564" s="42" t="s">
        <v>38</v>
      </c>
      <c r="F564" s="42" t="s">
        <v>26</v>
      </c>
      <c r="G564" s="42" t="s">
        <v>38</v>
      </c>
      <c r="H564" s="42" t="s">
        <v>28</v>
      </c>
      <c r="I564" s="42"/>
      <c r="J564" s="43">
        <v>200000</v>
      </c>
      <c r="K564" s="43">
        <v>200000</v>
      </c>
      <c r="L564" s="65">
        <f>L565+L588+L596</f>
        <v>5567.3099999999995</v>
      </c>
      <c r="P564" s="66">
        <f>P565+P588+P596</f>
        <v>5567.3099999999995</v>
      </c>
      <c r="Q564" s="53"/>
      <c r="R564" s="54"/>
    </row>
    <row r="565" spans="1:18" s="13" customFormat="1" ht="24" x14ac:dyDescent="0.2">
      <c r="A565" s="41" t="s">
        <v>274</v>
      </c>
      <c r="B565" s="42" t="s">
        <v>234</v>
      </c>
      <c r="C565" s="42" t="s">
        <v>40</v>
      </c>
      <c r="D565" s="42" t="s">
        <v>40</v>
      </c>
      <c r="E565" s="42" t="s">
        <v>38</v>
      </c>
      <c r="F565" s="42" t="s">
        <v>26</v>
      </c>
      <c r="G565" s="42" t="s">
        <v>38</v>
      </c>
      <c r="H565" s="42" t="s">
        <v>275</v>
      </c>
      <c r="I565" s="42"/>
      <c r="J565" s="43">
        <v>200000</v>
      </c>
      <c r="K565" s="43">
        <v>200000</v>
      </c>
      <c r="L565" s="9">
        <f>L566+L584+L573+L577</f>
        <v>5567.3099999999995</v>
      </c>
      <c r="P565" s="9">
        <f>P566+P584+P573+P577</f>
        <v>5567.3099999999995</v>
      </c>
      <c r="Q565" s="53"/>
      <c r="R565" s="54"/>
    </row>
    <row r="566" spans="1:18" s="13" customFormat="1" ht="24" x14ac:dyDescent="0.2">
      <c r="A566" s="41" t="s">
        <v>44</v>
      </c>
      <c r="B566" s="42" t="s">
        <v>234</v>
      </c>
      <c r="C566" s="42" t="s">
        <v>40</v>
      </c>
      <c r="D566" s="42" t="s">
        <v>40</v>
      </c>
      <c r="E566" s="42" t="s">
        <v>38</v>
      </c>
      <c r="F566" s="42" t="s">
        <v>26</v>
      </c>
      <c r="G566" s="42" t="s">
        <v>38</v>
      </c>
      <c r="H566" s="42" t="s">
        <v>275</v>
      </c>
      <c r="I566" s="42" t="s">
        <v>45</v>
      </c>
      <c r="J566" s="43">
        <v>200000</v>
      </c>
      <c r="K566" s="43">
        <v>200000</v>
      </c>
      <c r="L566" s="9">
        <f>L567+L570</f>
        <v>1145.27</v>
      </c>
      <c r="P566" s="9">
        <f>P567+P570</f>
        <v>1145.27</v>
      </c>
      <c r="Q566" s="53"/>
      <c r="R566" s="54"/>
    </row>
    <row r="567" spans="1:18" s="13" customFormat="1" ht="24" hidden="1" x14ac:dyDescent="0.2">
      <c r="A567" s="41" t="s">
        <v>113</v>
      </c>
      <c r="B567" s="42" t="s">
        <v>234</v>
      </c>
      <c r="C567" s="42" t="s">
        <v>40</v>
      </c>
      <c r="D567" s="42" t="s">
        <v>40</v>
      </c>
      <c r="E567" s="42" t="s">
        <v>38</v>
      </c>
      <c r="F567" s="42" t="s">
        <v>26</v>
      </c>
      <c r="G567" s="42" t="s">
        <v>38</v>
      </c>
      <c r="H567" s="42" t="s">
        <v>275</v>
      </c>
      <c r="I567" s="42" t="s">
        <v>114</v>
      </c>
      <c r="J567" s="43">
        <v>0</v>
      </c>
      <c r="K567" s="43">
        <v>0</v>
      </c>
      <c r="L567" s="9">
        <f>L568</f>
        <v>1145.27</v>
      </c>
      <c r="P567" s="9">
        <f>P568</f>
        <v>1145.27</v>
      </c>
      <c r="Q567" s="53"/>
      <c r="R567" s="54"/>
    </row>
    <row r="568" spans="1:18" s="13" customFormat="1" ht="48" x14ac:dyDescent="0.2">
      <c r="A568" s="41" t="s">
        <v>276</v>
      </c>
      <c r="B568" s="42" t="s">
        <v>234</v>
      </c>
      <c r="C568" s="42" t="s">
        <v>40</v>
      </c>
      <c r="D568" s="42" t="s">
        <v>40</v>
      </c>
      <c r="E568" s="42" t="s">
        <v>38</v>
      </c>
      <c r="F568" s="42" t="s">
        <v>26</v>
      </c>
      <c r="G568" s="42" t="s">
        <v>51</v>
      </c>
      <c r="H568" s="42" t="s">
        <v>28</v>
      </c>
      <c r="I568" s="42"/>
      <c r="J568" s="43">
        <v>1145270</v>
      </c>
      <c r="K568" s="43">
        <v>1145270</v>
      </c>
      <c r="L568" s="9">
        <f>L569</f>
        <v>1145.27</v>
      </c>
      <c r="P568" s="9">
        <f>P569</f>
        <v>1145.27</v>
      </c>
      <c r="Q568" s="53"/>
      <c r="R568" s="54"/>
    </row>
    <row r="569" spans="1:18" s="14" customFormat="1" ht="24" x14ac:dyDescent="0.2">
      <c r="A569" s="41" t="s">
        <v>111</v>
      </c>
      <c r="B569" s="42" t="s">
        <v>234</v>
      </c>
      <c r="C569" s="42" t="s">
        <v>40</v>
      </c>
      <c r="D569" s="42" t="s">
        <v>40</v>
      </c>
      <c r="E569" s="42" t="s">
        <v>38</v>
      </c>
      <c r="F569" s="42" t="s">
        <v>26</v>
      </c>
      <c r="G569" s="42" t="s">
        <v>51</v>
      </c>
      <c r="H569" s="42" t="s">
        <v>112</v>
      </c>
      <c r="I569" s="42"/>
      <c r="J569" s="43">
        <v>1145270</v>
      </c>
      <c r="K569" s="43">
        <v>1145270</v>
      </c>
      <c r="L569" s="55">
        <f>K569/1000</f>
        <v>1145.27</v>
      </c>
      <c r="M569" s="12">
        <v>1</v>
      </c>
      <c r="P569" s="56">
        <f>K569/1000</f>
        <v>1145.27</v>
      </c>
      <c r="Q569" s="53"/>
      <c r="R569" s="54"/>
    </row>
    <row r="570" spans="1:18" s="13" customFormat="1" ht="60" x14ac:dyDescent="0.2">
      <c r="A570" s="41" t="s">
        <v>508</v>
      </c>
      <c r="B570" s="42" t="s">
        <v>234</v>
      </c>
      <c r="C570" s="42" t="s">
        <v>40</v>
      </c>
      <c r="D570" s="42" t="s">
        <v>40</v>
      </c>
      <c r="E570" s="42" t="s">
        <v>38</v>
      </c>
      <c r="F570" s="42" t="s">
        <v>26</v>
      </c>
      <c r="G570" s="42" t="s">
        <v>51</v>
      </c>
      <c r="H570" s="42" t="s">
        <v>112</v>
      </c>
      <c r="I570" s="42" t="s">
        <v>34</v>
      </c>
      <c r="J570" s="43">
        <v>1132520</v>
      </c>
      <c r="K570" s="43">
        <v>1132520</v>
      </c>
      <c r="L570" s="9">
        <f>L571</f>
        <v>0</v>
      </c>
      <c r="P570" s="9">
        <f>P571</f>
        <v>0</v>
      </c>
      <c r="Q570" s="53"/>
      <c r="R570" s="54"/>
    </row>
    <row r="571" spans="1:18" s="13" customFormat="1" ht="24" x14ac:dyDescent="0.2">
      <c r="A571" s="41" t="s">
        <v>44</v>
      </c>
      <c r="B571" s="42" t="s">
        <v>234</v>
      </c>
      <c r="C571" s="42" t="s">
        <v>40</v>
      </c>
      <c r="D571" s="42" t="s">
        <v>40</v>
      </c>
      <c r="E571" s="42" t="s">
        <v>38</v>
      </c>
      <c r="F571" s="42" t="s">
        <v>26</v>
      </c>
      <c r="G571" s="42" t="s">
        <v>51</v>
      </c>
      <c r="H571" s="42" t="s">
        <v>112</v>
      </c>
      <c r="I571" s="42" t="s">
        <v>45</v>
      </c>
      <c r="J571" s="43">
        <v>12750</v>
      </c>
      <c r="K571" s="43">
        <v>12750</v>
      </c>
      <c r="L571" s="9">
        <f>L572</f>
        <v>0</v>
      </c>
      <c r="P571" s="9">
        <f>P572</f>
        <v>0</v>
      </c>
      <c r="Q571" s="53"/>
      <c r="R571" s="54"/>
    </row>
    <row r="572" spans="1:18" s="14" customFormat="1" hidden="1" x14ac:dyDescent="0.2">
      <c r="A572" s="41" t="s">
        <v>79</v>
      </c>
      <c r="B572" s="42" t="s">
        <v>234</v>
      </c>
      <c r="C572" s="42" t="s">
        <v>40</v>
      </c>
      <c r="D572" s="42" t="s">
        <v>40</v>
      </c>
      <c r="E572" s="42" t="s">
        <v>38</v>
      </c>
      <c r="F572" s="42" t="s">
        <v>26</v>
      </c>
      <c r="G572" s="42" t="s">
        <v>51</v>
      </c>
      <c r="H572" s="42" t="s">
        <v>112</v>
      </c>
      <c r="I572" s="42" t="s">
        <v>80</v>
      </c>
      <c r="J572" s="47">
        <v>0</v>
      </c>
      <c r="K572" s="47">
        <v>0</v>
      </c>
      <c r="L572" s="55">
        <f>K572/1000</f>
        <v>0</v>
      </c>
      <c r="M572" s="12">
        <v>1</v>
      </c>
      <c r="P572" s="56">
        <f>K572/1000</f>
        <v>0</v>
      </c>
      <c r="Q572" s="53"/>
      <c r="R572" s="54"/>
    </row>
    <row r="573" spans="1:18" s="14" customFormat="1" ht="36" x14ac:dyDescent="0.2">
      <c r="A573" s="41" t="s">
        <v>178</v>
      </c>
      <c r="B573" s="42" t="s">
        <v>234</v>
      </c>
      <c r="C573" s="42" t="s">
        <v>40</v>
      </c>
      <c r="D573" s="42" t="s">
        <v>40</v>
      </c>
      <c r="E573" s="42" t="s">
        <v>179</v>
      </c>
      <c r="F573" s="42" t="s">
        <v>26</v>
      </c>
      <c r="G573" s="42" t="s">
        <v>27</v>
      </c>
      <c r="H573" s="42" t="s">
        <v>28</v>
      </c>
      <c r="I573" s="42"/>
      <c r="J573" s="43">
        <v>4422040</v>
      </c>
      <c r="K573" s="43">
        <v>4422040</v>
      </c>
      <c r="L573" s="11">
        <f>L574</f>
        <v>0</v>
      </c>
      <c r="P573" s="11">
        <f>P574</f>
        <v>0</v>
      </c>
      <c r="Q573" s="53"/>
      <c r="R573" s="54"/>
    </row>
    <row r="574" spans="1:18" s="14" customFormat="1" ht="48" x14ac:dyDescent="0.2">
      <c r="A574" s="41" t="s">
        <v>277</v>
      </c>
      <c r="B574" s="42" t="s">
        <v>234</v>
      </c>
      <c r="C574" s="42" t="s">
        <v>40</v>
      </c>
      <c r="D574" s="42" t="s">
        <v>40</v>
      </c>
      <c r="E574" s="42" t="s">
        <v>179</v>
      </c>
      <c r="F574" s="42" t="s">
        <v>26</v>
      </c>
      <c r="G574" s="42" t="s">
        <v>38</v>
      </c>
      <c r="H574" s="42" t="s">
        <v>28</v>
      </c>
      <c r="I574" s="42"/>
      <c r="J574" s="43">
        <v>4422040</v>
      </c>
      <c r="K574" s="43">
        <v>4422040</v>
      </c>
      <c r="L574" s="11">
        <f>L575</f>
        <v>0</v>
      </c>
      <c r="P574" s="11">
        <f>P575</f>
        <v>0</v>
      </c>
      <c r="Q574" s="53"/>
      <c r="R574" s="54"/>
    </row>
    <row r="575" spans="1:18" s="14" customFormat="1" ht="24" hidden="1" x14ac:dyDescent="0.2">
      <c r="A575" s="41" t="s">
        <v>111</v>
      </c>
      <c r="B575" s="42" t="s">
        <v>234</v>
      </c>
      <c r="C575" s="42" t="s">
        <v>40</v>
      </c>
      <c r="D575" s="42" t="s">
        <v>40</v>
      </c>
      <c r="E575" s="42" t="s">
        <v>179</v>
      </c>
      <c r="F575" s="42" t="s">
        <v>26</v>
      </c>
      <c r="G575" s="42" t="s">
        <v>38</v>
      </c>
      <c r="H575" s="42" t="s">
        <v>112</v>
      </c>
      <c r="I575" s="42"/>
      <c r="J575" s="43">
        <v>0</v>
      </c>
      <c r="K575" s="43">
        <v>0</v>
      </c>
      <c r="L575" s="11">
        <f>L576</f>
        <v>0</v>
      </c>
      <c r="P575" s="11">
        <f>P576</f>
        <v>0</v>
      </c>
      <c r="Q575" s="53"/>
      <c r="R575" s="54"/>
    </row>
    <row r="576" spans="1:18" s="14" customFormat="1" ht="24" hidden="1" x14ac:dyDescent="0.2">
      <c r="A576" s="41" t="s">
        <v>113</v>
      </c>
      <c r="B576" s="42" t="s">
        <v>234</v>
      </c>
      <c r="C576" s="42" t="s">
        <v>40</v>
      </c>
      <c r="D576" s="42" t="s">
        <v>40</v>
      </c>
      <c r="E576" s="42" t="s">
        <v>179</v>
      </c>
      <c r="F576" s="42" t="s">
        <v>26</v>
      </c>
      <c r="G576" s="42" t="s">
        <v>38</v>
      </c>
      <c r="H576" s="42" t="s">
        <v>112</v>
      </c>
      <c r="I576" s="42" t="s">
        <v>114</v>
      </c>
      <c r="J576" s="43">
        <v>0</v>
      </c>
      <c r="K576" s="43">
        <v>0</v>
      </c>
      <c r="L576" s="55">
        <f>K576/1000</f>
        <v>0</v>
      </c>
      <c r="M576" s="12">
        <v>1</v>
      </c>
      <c r="P576" s="56">
        <f>K576/1000</f>
        <v>0</v>
      </c>
      <c r="Q576" s="53"/>
      <c r="R576" s="54"/>
    </row>
    <row r="577" spans="1:18" s="13" customFormat="1" hidden="1" x14ac:dyDescent="0.2">
      <c r="A577" s="41" t="s">
        <v>120</v>
      </c>
      <c r="B577" s="42" t="s">
        <v>234</v>
      </c>
      <c r="C577" s="42" t="s">
        <v>40</v>
      </c>
      <c r="D577" s="42" t="s">
        <v>40</v>
      </c>
      <c r="E577" s="42" t="s">
        <v>179</v>
      </c>
      <c r="F577" s="42" t="s">
        <v>26</v>
      </c>
      <c r="G577" s="42" t="s">
        <v>38</v>
      </c>
      <c r="H577" s="42" t="s">
        <v>121</v>
      </c>
      <c r="I577" s="42"/>
      <c r="J577" s="43">
        <v>0</v>
      </c>
      <c r="K577" s="43">
        <v>0</v>
      </c>
      <c r="L577" s="9">
        <f>L578+L581</f>
        <v>4422.04</v>
      </c>
      <c r="P577" s="9">
        <f>P578+P581</f>
        <v>4422.04</v>
      </c>
      <c r="Q577" s="53"/>
      <c r="R577" s="54"/>
    </row>
    <row r="578" spans="1:18" s="13" customFormat="1" ht="24" hidden="1" x14ac:dyDescent="0.2">
      <c r="A578" s="41" t="s">
        <v>113</v>
      </c>
      <c r="B578" s="42" t="s">
        <v>234</v>
      </c>
      <c r="C578" s="42" t="s">
        <v>40</v>
      </c>
      <c r="D578" s="42" t="s">
        <v>40</v>
      </c>
      <c r="E578" s="42" t="s">
        <v>179</v>
      </c>
      <c r="F578" s="42" t="s">
        <v>26</v>
      </c>
      <c r="G578" s="42" t="s">
        <v>38</v>
      </c>
      <c r="H578" s="42" t="s">
        <v>121</v>
      </c>
      <c r="I578" s="42" t="s">
        <v>114</v>
      </c>
      <c r="J578" s="43">
        <v>0</v>
      </c>
      <c r="K578" s="43">
        <v>0</v>
      </c>
      <c r="L578" s="9">
        <f>L579</f>
        <v>4422.04</v>
      </c>
      <c r="P578" s="9">
        <f>P579</f>
        <v>4422.04</v>
      </c>
      <c r="Q578" s="53"/>
      <c r="R578" s="54"/>
    </row>
    <row r="579" spans="1:18" s="13" customFormat="1" ht="24" x14ac:dyDescent="0.2">
      <c r="A579" s="41" t="s">
        <v>278</v>
      </c>
      <c r="B579" s="42" t="s">
        <v>234</v>
      </c>
      <c r="C579" s="42" t="s">
        <v>40</v>
      </c>
      <c r="D579" s="42" t="s">
        <v>40</v>
      </c>
      <c r="E579" s="42" t="s">
        <v>179</v>
      </c>
      <c r="F579" s="42" t="s">
        <v>26</v>
      </c>
      <c r="G579" s="42" t="s">
        <v>38</v>
      </c>
      <c r="H579" s="42" t="s">
        <v>279</v>
      </c>
      <c r="I579" s="42"/>
      <c r="J579" s="43">
        <v>4422040</v>
      </c>
      <c r="K579" s="43">
        <v>4422040</v>
      </c>
      <c r="L579" s="9">
        <f>L580</f>
        <v>4422.04</v>
      </c>
      <c r="P579" s="9">
        <f>P580</f>
        <v>4422.04</v>
      </c>
      <c r="Q579" s="53"/>
      <c r="R579" s="54"/>
    </row>
    <row r="580" spans="1:18" s="13" customFormat="1" ht="24" x14ac:dyDescent="0.2">
      <c r="A580" s="41" t="s">
        <v>44</v>
      </c>
      <c r="B580" s="42" t="s">
        <v>234</v>
      </c>
      <c r="C580" s="42" t="s">
        <v>40</v>
      </c>
      <c r="D580" s="42" t="s">
        <v>40</v>
      </c>
      <c r="E580" s="42" t="s">
        <v>179</v>
      </c>
      <c r="F580" s="42" t="s">
        <v>26</v>
      </c>
      <c r="G580" s="42" t="s">
        <v>38</v>
      </c>
      <c r="H580" s="42" t="s">
        <v>279</v>
      </c>
      <c r="I580" s="42" t="s">
        <v>45</v>
      </c>
      <c r="J580" s="43">
        <v>4422040</v>
      </c>
      <c r="K580" s="43">
        <v>4422040</v>
      </c>
      <c r="L580" s="55">
        <f>K580/1000</f>
        <v>4422.04</v>
      </c>
      <c r="M580" s="12">
        <v>1</v>
      </c>
      <c r="N580" s="13">
        <v>1</v>
      </c>
      <c r="P580" s="56">
        <f>K580/1000</f>
        <v>4422.04</v>
      </c>
      <c r="Q580" s="53"/>
      <c r="R580" s="54"/>
    </row>
    <row r="581" spans="1:18" s="13" customFormat="1" ht="24" hidden="1" x14ac:dyDescent="0.2">
      <c r="A581" s="41" t="s">
        <v>113</v>
      </c>
      <c r="B581" s="42" t="s">
        <v>234</v>
      </c>
      <c r="C581" s="42" t="s">
        <v>40</v>
      </c>
      <c r="D581" s="42" t="s">
        <v>40</v>
      </c>
      <c r="E581" s="42" t="s">
        <v>179</v>
      </c>
      <c r="F581" s="42" t="s">
        <v>26</v>
      </c>
      <c r="G581" s="42" t="s">
        <v>38</v>
      </c>
      <c r="H581" s="42" t="s">
        <v>279</v>
      </c>
      <c r="I581" s="42" t="s">
        <v>114</v>
      </c>
      <c r="J581" s="47">
        <v>0</v>
      </c>
      <c r="K581" s="47">
        <v>0</v>
      </c>
      <c r="L581" s="9">
        <f>L582</f>
        <v>0</v>
      </c>
      <c r="P581" s="9">
        <f>P582</f>
        <v>0</v>
      </c>
      <c r="Q581" s="53"/>
      <c r="R581" s="54"/>
    </row>
    <row r="582" spans="1:18" s="13" customFormat="1" ht="48" hidden="1" x14ac:dyDescent="0.2">
      <c r="A582" s="41" t="s">
        <v>39</v>
      </c>
      <c r="B582" s="42" t="s">
        <v>234</v>
      </c>
      <c r="C582" s="42" t="s">
        <v>40</v>
      </c>
      <c r="D582" s="42" t="s">
        <v>40</v>
      </c>
      <c r="E582" s="46" t="s">
        <v>40</v>
      </c>
      <c r="F582" s="46" t="s">
        <v>26</v>
      </c>
      <c r="G582" s="46" t="s">
        <v>27</v>
      </c>
      <c r="H582" s="46" t="s">
        <v>28</v>
      </c>
      <c r="I582" s="42"/>
      <c r="J582" s="43">
        <v>0</v>
      </c>
      <c r="K582" s="43">
        <v>0</v>
      </c>
      <c r="L582" s="9">
        <f>L583</f>
        <v>0</v>
      </c>
      <c r="P582" s="9">
        <f>P583</f>
        <v>0</v>
      </c>
      <c r="Q582" s="53"/>
      <c r="R582" s="54"/>
    </row>
    <row r="583" spans="1:18" s="13" customFormat="1" ht="60" hidden="1" x14ac:dyDescent="0.2">
      <c r="A583" s="41" t="s">
        <v>241</v>
      </c>
      <c r="B583" s="42" t="s">
        <v>234</v>
      </c>
      <c r="C583" s="42" t="s">
        <v>40</v>
      </c>
      <c r="D583" s="42" t="s">
        <v>40</v>
      </c>
      <c r="E583" s="42" t="s">
        <v>40</v>
      </c>
      <c r="F583" s="42" t="s">
        <v>26</v>
      </c>
      <c r="G583" s="42" t="s">
        <v>21</v>
      </c>
      <c r="H583" s="42" t="s">
        <v>28</v>
      </c>
      <c r="I583" s="42"/>
      <c r="J583" s="43">
        <v>0</v>
      </c>
      <c r="K583" s="43">
        <v>0</v>
      </c>
      <c r="L583" s="55">
        <f>K583/1000</f>
        <v>0</v>
      </c>
      <c r="M583" s="12">
        <v>1</v>
      </c>
      <c r="N583" s="13">
        <v>1</v>
      </c>
      <c r="P583" s="56">
        <f>K583/1000</f>
        <v>0</v>
      </c>
      <c r="Q583" s="53"/>
      <c r="R583" s="54"/>
    </row>
    <row r="584" spans="1:18" s="13" customFormat="1" ht="24" hidden="1" x14ac:dyDescent="0.2">
      <c r="A584" s="62" t="s">
        <v>243</v>
      </c>
      <c r="B584" s="42" t="s">
        <v>234</v>
      </c>
      <c r="C584" s="42" t="s">
        <v>40</v>
      </c>
      <c r="D584" s="42" t="s">
        <v>40</v>
      </c>
      <c r="E584" s="42" t="s">
        <v>40</v>
      </c>
      <c r="F584" s="42" t="s">
        <v>26</v>
      </c>
      <c r="G584" s="42" t="s">
        <v>21</v>
      </c>
      <c r="H584" s="42" t="s">
        <v>244</v>
      </c>
      <c r="I584" s="42"/>
      <c r="J584" s="43">
        <v>0</v>
      </c>
      <c r="K584" s="43">
        <v>0</v>
      </c>
      <c r="L584" s="11">
        <f>L585</f>
        <v>0</v>
      </c>
      <c r="P584" s="11">
        <f>P585</f>
        <v>0</v>
      </c>
      <c r="Q584" s="53"/>
      <c r="R584" s="54"/>
    </row>
    <row r="585" spans="1:18" s="13" customFormat="1" ht="24" hidden="1" x14ac:dyDescent="0.2">
      <c r="A585" s="41" t="s">
        <v>113</v>
      </c>
      <c r="B585" s="42" t="s">
        <v>234</v>
      </c>
      <c r="C585" s="42" t="s">
        <v>40</v>
      </c>
      <c r="D585" s="42" t="s">
        <v>40</v>
      </c>
      <c r="E585" s="42" t="s">
        <v>40</v>
      </c>
      <c r="F585" s="42" t="s">
        <v>26</v>
      </c>
      <c r="G585" s="42" t="s">
        <v>21</v>
      </c>
      <c r="H585" s="42" t="s">
        <v>244</v>
      </c>
      <c r="I585" s="42" t="s">
        <v>114</v>
      </c>
      <c r="J585" s="43">
        <v>0</v>
      </c>
      <c r="K585" s="43">
        <v>0</v>
      </c>
      <c r="L585" s="9">
        <f>L586</f>
        <v>0</v>
      </c>
      <c r="P585" s="9">
        <f>P586</f>
        <v>0</v>
      </c>
      <c r="Q585" s="53"/>
      <c r="R585" s="54"/>
    </row>
    <row r="586" spans="1:18" s="13" customFormat="1" ht="60" hidden="1" x14ac:dyDescent="0.2">
      <c r="A586" s="41" t="s">
        <v>41</v>
      </c>
      <c r="B586" s="42" t="s">
        <v>234</v>
      </c>
      <c r="C586" s="42" t="s">
        <v>40</v>
      </c>
      <c r="D586" s="42" t="s">
        <v>40</v>
      </c>
      <c r="E586" s="46" t="s">
        <v>40</v>
      </c>
      <c r="F586" s="46" t="s">
        <v>26</v>
      </c>
      <c r="G586" s="46" t="s">
        <v>23</v>
      </c>
      <c r="H586" s="46" t="s">
        <v>28</v>
      </c>
      <c r="I586" s="42"/>
      <c r="J586" s="43">
        <v>0</v>
      </c>
      <c r="K586" s="43">
        <v>0</v>
      </c>
      <c r="L586" s="9">
        <f>L587</f>
        <v>0</v>
      </c>
      <c r="P586" s="9">
        <f>P587</f>
        <v>0</v>
      </c>
      <c r="Q586" s="53"/>
      <c r="R586" s="54"/>
    </row>
    <row r="587" spans="1:18" s="13" customFormat="1" ht="24" hidden="1" x14ac:dyDescent="0.2">
      <c r="A587" s="41" t="s">
        <v>42</v>
      </c>
      <c r="B587" s="42" t="s">
        <v>234</v>
      </c>
      <c r="C587" s="42" t="s">
        <v>40</v>
      </c>
      <c r="D587" s="42" t="s">
        <v>40</v>
      </c>
      <c r="E587" s="46" t="s">
        <v>40</v>
      </c>
      <c r="F587" s="46" t="s">
        <v>26</v>
      </c>
      <c r="G587" s="46" t="s">
        <v>23</v>
      </c>
      <c r="H587" s="46" t="s">
        <v>43</v>
      </c>
      <c r="I587" s="42"/>
      <c r="J587" s="43">
        <v>0</v>
      </c>
      <c r="K587" s="43">
        <v>0</v>
      </c>
      <c r="L587" s="55">
        <f>K587/1000</f>
        <v>0</v>
      </c>
      <c r="M587" s="12">
        <v>1</v>
      </c>
      <c r="N587" s="13">
        <v>1</v>
      </c>
      <c r="P587" s="56">
        <f>K587/1000</f>
        <v>0</v>
      </c>
      <c r="Q587" s="53"/>
      <c r="R587" s="54"/>
    </row>
    <row r="588" spans="1:18" s="13" customFormat="1" ht="24" hidden="1" x14ac:dyDescent="0.2">
      <c r="A588" s="41" t="s">
        <v>113</v>
      </c>
      <c r="B588" s="42" t="s">
        <v>234</v>
      </c>
      <c r="C588" s="42" t="s">
        <v>40</v>
      </c>
      <c r="D588" s="42" t="s">
        <v>40</v>
      </c>
      <c r="E588" s="46" t="s">
        <v>40</v>
      </c>
      <c r="F588" s="46" t="s">
        <v>26</v>
      </c>
      <c r="G588" s="46" t="s">
        <v>23</v>
      </c>
      <c r="H588" s="46" t="s">
        <v>43</v>
      </c>
      <c r="I588" s="42" t="s">
        <v>114</v>
      </c>
      <c r="J588" s="43">
        <v>0</v>
      </c>
      <c r="K588" s="43">
        <v>0</v>
      </c>
      <c r="L588" s="65">
        <f>L589</f>
        <v>0</v>
      </c>
      <c r="P588" s="66">
        <f>P589</f>
        <v>0</v>
      </c>
      <c r="Q588" s="53"/>
      <c r="R588" s="54"/>
    </row>
    <row r="589" spans="1:18" s="13" customFormat="1" ht="60" hidden="1" x14ac:dyDescent="0.2">
      <c r="A589" s="41" t="s">
        <v>46</v>
      </c>
      <c r="B589" s="42" t="s">
        <v>234</v>
      </c>
      <c r="C589" s="42" t="s">
        <v>40</v>
      </c>
      <c r="D589" s="42" t="s">
        <v>40</v>
      </c>
      <c r="E589" s="46" t="s">
        <v>40</v>
      </c>
      <c r="F589" s="46" t="s">
        <v>26</v>
      </c>
      <c r="G589" s="46" t="s">
        <v>47</v>
      </c>
      <c r="H589" s="46" t="s">
        <v>28</v>
      </c>
      <c r="I589" s="42"/>
      <c r="J589" s="43">
        <v>0</v>
      </c>
      <c r="K589" s="43">
        <v>0</v>
      </c>
      <c r="L589" s="65">
        <f>L590+L593</f>
        <v>0</v>
      </c>
      <c r="P589" s="66">
        <f>P590+P593</f>
        <v>0</v>
      </c>
      <c r="Q589" s="53"/>
      <c r="R589" s="54"/>
    </row>
    <row r="590" spans="1:18" s="13" customFormat="1" hidden="1" x14ac:dyDescent="0.2">
      <c r="A590" s="41" t="s">
        <v>48</v>
      </c>
      <c r="B590" s="42" t="s">
        <v>234</v>
      </c>
      <c r="C590" s="42" t="s">
        <v>40</v>
      </c>
      <c r="D590" s="42" t="s">
        <v>40</v>
      </c>
      <c r="E590" s="46" t="s">
        <v>40</v>
      </c>
      <c r="F590" s="46" t="s">
        <v>26</v>
      </c>
      <c r="G590" s="46" t="s">
        <v>47</v>
      </c>
      <c r="H590" s="46" t="s">
        <v>49</v>
      </c>
      <c r="I590" s="42"/>
      <c r="J590" s="43">
        <v>0</v>
      </c>
      <c r="K590" s="43">
        <v>0</v>
      </c>
      <c r="L590" s="65">
        <f>L591</f>
        <v>0</v>
      </c>
      <c r="P590" s="66">
        <f>P591</f>
        <v>0</v>
      </c>
      <c r="Q590" s="53"/>
      <c r="R590" s="54"/>
    </row>
    <row r="591" spans="1:18" s="13" customFormat="1" ht="24" hidden="1" x14ac:dyDescent="0.2">
      <c r="A591" s="41" t="s">
        <v>113</v>
      </c>
      <c r="B591" s="42" t="s">
        <v>234</v>
      </c>
      <c r="C591" s="42" t="s">
        <v>40</v>
      </c>
      <c r="D591" s="42" t="s">
        <v>40</v>
      </c>
      <c r="E591" s="46" t="s">
        <v>40</v>
      </c>
      <c r="F591" s="46" t="s">
        <v>26</v>
      </c>
      <c r="G591" s="46" t="s">
        <v>47</v>
      </c>
      <c r="H591" s="46" t="s">
        <v>49</v>
      </c>
      <c r="I591" s="42" t="s">
        <v>114</v>
      </c>
      <c r="J591" s="43">
        <v>0</v>
      </c>
      <c r="K591" s="43">
        <v>0</v>
      </c>
      <c r="L591" s="9">
        <f>L592</f>
        <v>0</v>
      </c>
      <c r="P591" s="9">
        <f>P592</f>
        <v>0</v>
      </c>
      <c r="Q591" s="53"/>
      <c r="R591" s="54"/>
    </row>
    <row r="592" spans="1:18" s="14" customFormat="1" ht="96" hidden="1" x14ac:dyDescent="0.2">
      <c r="A592" s="41" t="s">
        <v>59</v>
      </c>
      <c r="B592" s="42" t="s">
        <v>234</v>
      </c>
      <c r="C592" s="42" t="s">
        <v>40</v>
      </c>
      <c r="D592" s="42" t="s">
        <v>40</v>
      </c>
      <c r="E592" s="46" t="s">
        <v>60</v>
      </c>
      <c r="F592" s="46" t="s">
        <v>26</v>
      </c>
      <c r="G592" s="46" t="s">
        <v>27</v>
      </c>
      <c r="H592" s="46" t="s">
        <v>28</v>
      </c>
      <c r="I592" s="42"/>
      <c r="J592" s="43">
        <v>0</v>
      </c>
      <c r="K592" s="43">
        <v>0</v>
      </c>
      <c r="L592" s="55">
        <f>K592/1000</f>
        <v>0</v>
      </c>
      <c r="M592" s="12">
        <v>1</v>
      </c>
      <c r="P592" s="56">
        <f>K592/1000</f>
        <v>0</v>
      </c>
      <c r="Q592" s="53"/>
      <c r="R592" s="54"/>
    </row>
    <row r="593" spans="1:18" s="13" customFormat="1" ht="48" hidden="1" x14ac:dyDescent="0.2">
      <c r="A593" s="41" t="s">
        <v>61</v>
      </c>
      <c r="B593" s="42" t="s">
        <v>234</v>
      </c>
      <c r="C593" s="42" t="s">
        <v>40</v>
      </c>
      <c r="D593" s="42" t="s">
        <v>40</v>
      </c>
      <c r="E593" s="46" t="s">
        <v>60</v>
      </c>
      <c r="F593" s="46" t="s">
        <v>26</v>
      </c>
      <c r="G593" s="46" t="s">
        <v>23</v>
      </c>
      <c r="H593" s="46" t="s">
        <v>28</v>
      </c>
      <c r="I593" s="42"/>
      <c r="J593" s="43">
        <v>0</v>
      </c>
      <c r="K593" s="43">
        <v>0</v>
      </c>
      <c r="L593" s="65">
        <f>L594</f>
        <v>0</v>
      </c>
      <c r="P593" s="66">
        <f>P594</f>
        <v>0</v>
      </c>
      <c r="Q593" s="53"/>
      <c r="R593" s="54"/>
    </row>
    <row r="594" spans="1:18" s="13" customFormat="1" ht="36" hidden="1" x14ac:dyDescent="0.2">
      <c r="A594" s="41" t="s">
        <v>62</v>
      </c>
      <c r="B594" s="42" t="s">
        <v>234</v>
      </c>
      <c r="C594" s="42" t="s">
        <v>40</v>
      </c>
      <c r="D594" s="42" t="s">
        <v>40</v>
      </c>
      <c r="E594" s="46" t="s">
        <v>60</v>
      </c>
      <c r="F594" s="46" t="s">
        <v>26</v>
      </c>
      <c r="G594" s="46" t="s">
        <v>23</v>
      </c>
      <c r="H594" s="46" t="s">
        <v>63</v>
      </c>
      <c r="I594" s="42"/>
      <c r="J594" s="43">
        <v>0</v>
      </c>
      <c r="K594" s="43">
        <v>0</v>
      </c>
      <c r="L594" s="9">
        <f>L595</f>
        <v>0</v>
      </c>
      <c r="P594" s="9">
        <f>P595</f>
        <v>0</v>
      </c>
      <c r="Q594" s="53"/>
      <c r="R594" s="54"/>
    </row>
    <row r="595" spans="1:18" s="14" customFormat="1" ht="24" hidden="1" x14ac:dyDescent="0.2">
      <c r="A595" s="41" t="s">
        <v>113</v>
      </c>
      <c r="B595" s="42" t="s">
        <v>234</v>
      </c>
      <c r="C595" s="42" t="s">
        <v>40</v>
      </c>
      <c r="D595" s="42" t="s">
        <v>40</v>
      </c>
      <c r="E595" s="42" t="s">
        <v>60</v>
      </c>
      <c r="F595" s="42" t="s">
        <v>26</v>
      </c>
      <c r="G595" s="42" t="s">
        <v>23</v>
      </c>
      <c r="H595" s="42" t="s">
        <v>63</v>
      </c>
      <c r="I595" s="42" t="s">
        <v>114</v>
      </c>
      <c r="J595" s="43">
        <v>0</v>
      </c>
      <c r="K595" s="43">
        <v>0</v>
      </c>
      <c r="L595" s="55">
        <f>K595/1000</f>
        <v>0</v>
      </c>
      <c r="M595" s="12">
        <v>1</v>
      </c>
      <c r="P595" s="56">
        <f>K595/1000</f>
        <v>0</v>
      </c>
      <c r="Q595" s="53"/>
      <c r="R595" s="54"/>
    </row>
    <row r="596" spans="1:18" s="13" customFormat="1" ht="36" x14ac:dyDescent="0.2">
      <c r="A596" s="41" t="s">
        <v>215</v>
      </c>
      <c r="B596" s="42" t="s">
        <v>234</v>
      </c>
      <c r="C596" s="42" t="s">
        <v>245</v>
      </c>
      <c r="D596" s="42" t="s">
        <v>40</v>
      </c>
      <c r="E596" s="46" t="s">
        <v>72</v>
      </c>
      <c r="F596" s="46" t="s">
        <v>26</v>
      </c>
      <c r="G596" s="46" t="s">
        <v>27</v>
      </c>
      <c r="H596" s="46" t="s">
        <v>28</v>
      </c>
      <c r="I596" s="46"/>
      <c r="J596" s="47">
        <v>50000</v>
      </c>
      <c r="K596" s="47">
        <v>50000</v>
      </c>
      <c r="L596" s="65">
        <f>L597</f>
        <v>0</v>
      </c>
      <c r="P596" s="66">
        <f>P597</f>
        <v>0</v>
      </c>
      <c r="Q596" s="53"/>
      <c r="R596" s="54"/>
    </row>
    <row r="597" spans="1:18" s="13" customFormat="1" ht="24" x14ac:dyDescent="0.2">
      <c r="A597" s="41" t="s">
        <v>512</v>
      </c>
      <c r="B597" s="42" t="s">
        <v>234</v>
      </c>
      <c r="C597" s="42" t="s">
        <v>245</v>
      </c>
      <c r="D597" s="42" t="s">
        <v>40</v>
      </c>
      <c r="E597" s="46" t="s">
        <v>72</v>
      </c>
      <c r="F597" s="46" t="s">
        <v>26</v>
      </c>
      <c r="G597" s="46" t="s">
        <v>47</v>
      </c>
      <c r="H597" s="46" t="s">
        <v>28</v>
      </c>
      <c r="I597" s="46"/>
      <c r="J597" s="47">
        <v>50000</v>
      </c>
      <c r="K597" s="47">
        <v>50000</v>
      </c>
      <c r="L597" s="65">
        <f>L598+L601</f>
        <v>0</v>
      </c>
      <c r="P597" s="66">
        <f>P598+P601</f>
        <v>0</v>
      </c>
      <c r="Q597" s="53"/>
      <c r="R597" s="54"/>
    </row>
    <row r="598" spans="1:18" s="13" customFormat="1" ht="24" x14ac:dyDescent="0.2">
      <c r="A598" s="41" t="s">
        <v>73</v>
      </c>
      <c r="B598" s="42" t="s">
        <v>234</v>
      </c>
      <c r="C598" s="42" t="s">
        <v>245</v>
      </c>
      <c r="D598" s="42" t="s">
        <v>40</v>
      </c>
      <c r="E598" s="46" t="s">
        <v>72</v>
      </c>
      <c r="F598" s="46" t="s">
        <v>26</v>
      </c>
      <c r="G598" s="46" t="s">
        <v>47</v>
      </c>
      <c r="H598" s="46" t="s">
        <v>74</v>
      </c>
      <c r="I598" s="46"/>
      <c r="J598" s="47">
        <v>50000</v>
      </c>
      <c r="K598" s="47">
        <v>50000</v>
      </c>
      <c r="L598" s="65">
        <f>L599</f>
        <v>0</v>
      </c>
      <c r="P598" s="66">
        <f>P599</f>
        <v>0</v>
      </c>
      <c r="Q598" s="53"/>
      <c r="R598" s="54"/>
    </row>
    <row r="599" spans="1:18" s="13" customFormat="1" ht="24" x14ac:dyDescent="0.2">
      <c r="A599" s="41" t="s">
        <v>44</v>
      </c>
      <c r="B599" s="42" t="s">
        <v>234</v>
      </c>
      <c r="C599" s="42" t="s">
        <v>245</v>
      </c>
      <c r="D599" s="42" t="s">
        <v>40</v>
      </c>
      <c r="E599" s="46" t="s">
        <v>72</v>
      </c>
      <c r="F599" s="46" t="s">
        <v>26</v>
      </c>
      <c r="G599" s="46" t="s">
        <v>47</v>
      </c>
      <c r="H599" s="46" t="s">
        <v>74</v>
      </c>
      <c r="I599" s="46" t="s">
        <v>45</v>
      </c>
      <c r="J599" s="47">
        <v>50000</v>
      </c>
      <c r="K599" s="47">
        <v>50000</v>
      </c>
      <c r="L599" s="9">
        <f>L600</f>
        <v>0</v>
      </c>
      <c r="P599" s="9">
        <f>P600</f>
        <v>0</v>
      </c>
      <c r="Q599" s="53"/>
      <c r="R599" s="54"/>
    </row>
    <row r="600" spans="1:18" s="13" customFormat="1" hidden="1" x14ac:dyDescent="0.2">
      <c r="A600" s="41" t="s">
        <v>93</v>
      </c>
      <c r="B600" s="42" t="s">
        <v>234</v>
      </c>
      <c r="C600" s="42" t="s">
        <v>245</v>
      </c>
      <c r="D600" s="42" t="s">
        <v>40</v>
      </c>
      <c r="E600" s="46" t="s">
        <v>94</v>
      </c>
      <c r="F600" s="46" t="s">
        <v>26</v>
      </c>
      <c r="G600" s="46" t="s">
        <v>27</v>
      </c>
      <c r="H600" s="46" t="s">
        <v>28</v>
      </c>
      <c r="I600" s="46"/>
      <c r="J600" s="47">
        <v>0</v>
      </c>
      <c r="K600" s="47">
        <v>0</v>
      </c>
      <c r="L600" s="55">
        <f>K600/1000</f>
        <v>0</v>
      </c>
      <c r="M600" s="12">
        <v>1</v>
      </c>
      <c r="P600" s="56">
        <f>K600/1000</f>
        <v>0</v>
      </c>
      <c r="Q600" s="53"/>
      <c r="R600" s="54"/>
    </row>
    <row r="601" spans="1:18" s="13" customFormat="1" hidden="1" x14ac:dyDescent="0.2">
      <c r="A601" s="41" t="s">
        <v>95</v>
      </c>
      <c r="B601" s="42" t="s">
        <v>234</v>
      </c>
      <c r="C601" s="42" t="s">
        <v>245</v>
      </c>
      <c r="D601" s="42" t="s">
        <v>40</v>
      </c>
      <c r="E601" s="46" t="s">
        <v>94</v>
      </c>
      <c r="F601" s="46" t="s">
        <v>96</v>
      </c>
      <c r="G601" s="46" t="s">
        <v>27</v>
      </c>
      <c r="H601" s="46" t="s">
        <v>28</v>
      </c>
      <c r="I601" s="46"/>
      <c r="J601" s="47">
        <v>0</v>
      </c>
      <c r="K601" s="47">
        <v>0</v>
      </c>
      <c r="L601" s="65">
        <f>L602</f>
        <v>0</v>
      </c>
      <c r="P601" s="66">
        <f>P602</f>
        <v>0</v>
      </c>
      <c r="Q601" s="53"/>
      <c r="R601" s="54"/>
    </row>
    <row r="602" spans="1:18" s="13" customFormat="1" ht="72" hidden="1" x14ac:dyDescent="0.2">
      <c r="A602" s="41" t="s">
        <v>517</v>
      </c>
      <c r="B602" s="42" t="s">
        <v>234</v>
      </c>
      <c r="C602" s="42" t="s">
        <v>245</v>
      </c>
      <c r="D602" s="42" t="s">
        <v>40</v>
      </c>
      <c r="E602" s="46" t="s">
        <v>94</v>
      </c>
      <c r="F602" s="46" t="s">
        <v>96</v>
      </c>
      <c r="G602" s="46" t="s">
        <v>27</v>
      </c>
      <c r="H602" s="46" t="s">
        <v>518</v>
      </c>
      <c r="I602" s="46"/>
      <c r="J602" s="47">
        <v>0</v>
      </c>
      <c r="K602" s="47">
        <v>0</v>
      </c>
      <c r="L602" s="9">
        <f>L603</f>
        <v>0</v>
      </c>
      <c r="P602" s="9">
        <f>P603</f>
        <v>0</v>
      </c>
      <c r="Q602" s="53"/>
      <c r="R602" s="54"/>
    </row>
    <row r="603" spans="1:18" s="13" customFormat="1" ht="24" hidden="1" x14ac:dyDescent="0.2">
      <c r="A603" s="41" t="s">
        <v>44</v>
      </c>
      <c r="B603" s="42" t="s">
        <v>234</v>
      </c>
      <c r="C603" s="42" t="s">
        <v>245</v>
      </c>
      <c r="D603" s="42" t="s">
        <v>40</v>
      </c>
      <c r="E603" s="46" t="s">
        <v>94</v>
      </c>
      <c r="F603" s="46" t="s">
        <v>96</v>
      </c>
      <c r="G603" s="46" t="s">
        <v>27</v>
      </c>
      <c r="H603" s="46" t="s">
        <v>518</v>
      </c>
      <c r="I603" s="46" t="s">
        <v>45</v>
      </c>
      <c r="J603" s="47">
        <v>0</v>
      </c>
      <c r="K603" s="47">
        <v>0</v>
      </c>
      <c r="L603" s="55">
        <f>K603/1000</f>
        <v>0</v>
      </c>
      <c r="M603" s="12">
        <v>1</v>
      </c>
      <c r="P603" s="56">
        <f>K603/1000</f>
        <v>0</v>
      </c>
      <c r="Q603" s="53"/>
      <c r="R603" s="54"/>
    </row>
    <row r="604" spans="1:18" s="13" customFormat="1" ht="24" hidden="1" x14ac:dyDescent="0.2">
      <c r="A604" s="41" t="s">
        <v>113</v>
      </c>
      <c r="B604" s="42" t="s">
        <v>234</v>
      </c>
      <c r="C604" s="42" t="s">
        <v>245</v>
      </c>
      <c r="D604" s="42" t="s">
        <v>40</v>
      </c>
      <c r="E604" s="46" t="s">
        <v>94</v>
      </c>
      <c r="F604" s="46" t="s">
        <v>96</v>
      </c>
      <c r="G604" s="46" t="s">
        <v>27</v>
      </c>
      <c r="H604" s="46" t="s">
        <v>518</v>
      </c>
      <c r="I604" s="46" t="s">
        <v>114</v>
      </c>
      <c r="J604" s="47">
        <v>0</v>
      </c>
      <c r="K604" s="47">
        <v>0</v>
      </c>
      <c r="L604" s="65">
        <f>L605</f>
        <v>16951.849999999999</v>
      </c>
      <c r="P604" s="66">
        <f>P605</f>
        <v>16951.849999999999</v>
      </c>
      <c r="Q604" s="53"/>
      <c r="R604" s="54"/>
    </row>
    <row r="605" spans="1:18" s="13" customFormat="1" x14ac:dyDescent="0.2">
      <c r="A605" s="41" t="s">
        <v>280</v>
      </c>
      <c r="B605" s="42" t="s">
        <v>234</v>
      </c>
      <c r="C605" s="42" t="s">
        <v>40</v>
      </c>
      <c r="D605" s="42" t="s">
        <v>55</v>
      </c>
      <c r="E605" s="42"/>
      <c r="F605" s="42"/>
      <c r="G605" s="42"/>
      <c r="H605" s="42"/>
      <c r="I605" s="42"/>
      <c r="J605" s="43">
        <v>19232170.789999999</v>
      </c>
      <c r="K605" s="43">
        <v>19232170.789999999</v>
      </c>
      <c r="L605" s="65">
        <f>L606+L613</f>
        <v>16951.849999999999</v>
      </c>
      <c r="P605" s="66">
        <f>P606+P613</f>
        <v>16951.849999999999</v>
      </c>
      <c r="Q605" s="53"/>
      <c r="R605" s="54"/>
    </row>
    <row r="606" spans="1:18" s="13" customFormat="1" ht="36" x14ac:dyDescent="0.2">
      <c r="A606" s="41" t="s">
        <v>178</v>
      </c>
      <c r="B606" s="42" t="s">
        <v>234</v>
      </c>
      <c r="C606" s="42" t="s">
        <v>40</v>
      </c>
      <c r="D606" s="42" t="s">
        <v>55</v>
      </c>
      <c r="E606" s="42" t="s">
        <v>179</v>
      </c>
      <c r="F606" s="42" t="s">
        <v>26</v>
      </c>
      <c r="G606" s="42" t="s">
        <v>27</v>
      </c>
      <c r="H606" s="42" t="s">
        <v>28</v>
      </c>
      <c r="I606" s="42"/>
      <c r="J606" s="43">
        <v>19150160.789999999</v>
      </c>
      <c r="K606" s="43">
        <v>19150160.789999999</v>
      </c>
      <c r="L606" s="65">
        <f>L607+L610</f>
        <v>3355.6400000000003</v>
      </c>
      <c r="P606" s="66">
        <f>P607+P610</f>
        <v>3355.6400000000003</v>
      </c>
      <c r="Q606" s="53"/>
      <c r="R606" s="54"/>
    </row>
    <row r="607" spans="1:18" s="13" customFormat="1" ht="48" x14ac:dyDescent="0.2">
      <c r="A607" s="41" t="s">
        <v>564</v>
      </c>
      <c r="B607" s="42" t="s">
        <v>234</v>
      </c>
      <c r="C607" s="42" t="s">
        <v>40</v>
      </c>
      <c r="D607" s="42" t="s">
        <v>55</v>
      </c>
      <c r="E607" s="42" t="s">
        <v>179</v>
      </c>
      <c r="F607" s="42" t="s">
        <v>26</v>
      </c>
      <c r="G607" s="42" t="s">
        <v>179</v>
      </c>
      <c r="H607" s="42" t="s">
        <v>28</v>
      </c>
      <c r="I607" s="42"/>
      <c r="J607" s="43">
        <v>19150160.789999999</v>
      </c>
      <c r="K607" s="43">
        <v>19150160.789999999</v>
      </c>
      <c r="L607" s="65">
        <f>L608</f>
        <v>102.88</v>
      </c>
      <c r="P607" s="66">
        <f>P608</f>
        <v>102.88</v>
      </c>
      <c r="Q607" s="53"/>
      <c r="R607" s="54"/>
    </row>
    <row r="608" spans="1:18" s="13" customFormat="1" ht="24" x14ac:dyDescent="0.2">
      <c r="A608" s="41" t="s">
        <v>31</v>
      </c>
      <c r="B608" s="42" t="s">
        <v>234</v>
      </c>
      <c r="C608" s="42" t="s">
        <v>40</v>
      </c>
      <c r="D608" s="42" t="s">
        <v>55</v>
      </c>
      <c r="E608" s="42" t="s">
        <v>179</v>
      </c>
      <c r="F608" s="42" t="s">
        <v>26</v>
      </c>
      <c r="G608" s="42" t="s">
        <v>179</v>
      </c>
      <c r="H608" s="42" t="s">
        <v>32</v>
      </c>
      <c r="I608" s="42"/>
      <c r="J608" s="43">
        <v>474180</v>
      </c>
      <c r="K608" s="43">
        <v>474180</v>
      </c>
      <c r="L608" s="9">
        <f>L609</f>
        <v>102.88</v>
      </c>
      <c r="P608" s="9">
        <f>P609</f>
        <v>102.88</v>
      </c>
      <c r="Q608" s="53"/>
      <c r="R608" s="54"/>
    </row>
    <row r="609" spans="1:18" s="14" customFormat="1" ht="60" x14ac:dyDescent="0.2">
      <c r="A609" s="41" t="s">
        <v>508</v>
      </c>
      <c r="B609" s="42" t="s">
        <v>234</v>
      </c>
      <c r="C609" s="42" t="s">
        <v>40</v>
      </c>
      <c r="D609" s="42" t="s">
        <v>55</v>
      </c>
      <c r="E609" s="42" t="s">
        <v>179</v>
      </c>
      <c r="F609" s="42" t="s">
        <v>26</v>
      </c>
      <c r="G609" s="42" t="s">
        <v>179</v>
      </c>
      <c r="H609" s="42" t="s">
        <v>32</v>
      </c>
      <c r="I609" s="42" t="s">
        <v>34</v>
      </c>
      <c r="J609" s="43">
        <v>102880</v>
      </c>
      <c r="K609" s="43">
        <v>102880</v>
      </c>
      <c r="L609" s="55">
        <f>K609/1000</f>
        <v>102.88</v>
      </c>
      <c r="M609" s="12">
        <v>1</v>
      </c>
      <c r="P609" s="56">
        <f>K609/1000</f>
        <v>102.88</v>
      </c>
      <c r="Q609" s="53"/>
      <c r="R609" s="54"/>
    </row>
    <row r="610" spans="1:18" s="13" customFormat="1" ht="24" x14ac:dyDescent="0.2">
      <c r="A610" s="41" t="s">
        <v>44</v>
      </c>
      <c r="B610" s="42" t="s">
        <v>234</v>
      </c>
      <c r="C610" s="42" t="s">
        <v>40</v>
      </c>
      <c r="D610" s="42" t="s">
        <v>55</v>
      </c>
      <c r="E610" s="42" t="s">
        <v>179</v>
      </c>
      <c r="F610" s="42" t="s">
        <v>26</v>
      </c>
      <c r="G610" s="42" t="s">
        <v>179</v>
      </c>
      <c r="H610" s="42" t="s">
        <v>32</v>
      </c>
      <c r="I610" s="42" t="s">
        <v>45</v>
      </c>
      <c r="J610" s="43">
        <v>297940</v>
      </c>
      <c r="K610" s="43">
        <v>297940</v>
      </c>
      <c r="L610" s="65">
        <f>L611</f>
        <v>3252.76</v>
      </c>
      <c r="P610" s="66">
        <f>P611</f>
        <v>3252.76</v>
      </c>
      <c r="Q610" s="53"/>
      <c r="R610" s="54"/>
    </row>
    <row r="611" spans="1:18" s="13" customFormat="1" x14ac:dyDescent="0.2">
      <c r="A611" s="41" t="s">
        <v>79</v>
      </c>
      <c r="B611" s="42" t="s">
        <v>234</v>
      </c>
      <c r="C611" s="42" t="s">
        <v>40</v>
      </c>
      <c r="D611" s="42" t="s">
        <v>55</v>
      </c>
      <c r="E611" s="42" t="s">
        <v>179</v>
      </c>
      <c r="F611" s="42" t="s">
        <v>26</v>
      </c>
      <c r="G611" s="42" t="s">
        <v>179</v>
      </c>
      <c r="H611" s="42" t="s">
        <v>32</v>
      </c>
      <c r="I611" s="42" t="s">
        <v>80</v>
      </c>
      <c r="J611" s="43">
        <v>73360</v>
      </c>
      <c r="K611" s="43">
        <v>73360</v>
      </c>
      <c r="L611" s="9">
        <f>L612</f>
        <v>3252.76</v>
      </c>
      <c r="P611" s="9">
        <f>P612</f>
        <v>3252.76</v>
      </c>
      <c r="Q611" s="53"/>
      <c r="R611" s="54"/>
    </row>
    <row r="612" spans="1:18" s="14" customFormat="1" ht="24" x14ac:dyDescent="0.2">
      <c r="A612" s="41" t="s">
        <v>35</v>
      </c>
      <c r="B612" s="42" t="s">
        <v>234</v>
      </c>
      <c r="C612" s="42" t="s">
        <v>40</v>
      </c>
      <c r="D612" s="42" t="s">
        <v>55</v>
      </c>
      <c r="E612" s="42" t="s">
        <v>179</v>
      </c>
      <c r="F612" s="42" t="s">
        <v>26</v>
      </c>
      <c r="G612" s="42" t="s">
        <v>179</v>
      </c>
      <c r="H612" s="42" t="s">
        <v>36</v>
      </c>
      <c r="I612" s="42"/>
      <c r="J612" s="43">
        <v>3252760</v>
      </c>
      <c r="K612" s="43">
        <v>3252760</v>
      </c>
      <c r="L612" s="55">
        <f>K612/1000</f>
        <v>3252.76</v>
      </c>
      <c r="M612" s="12">
        <v>1</v>
      </c>
      <c r="P612" s="56">
        <f>K612/1000</f>
        <v>3252.76</v>
      </c>
      <c r="Q612" s="53"/>
      <c r="R612" s="54"/>
    </row>
    <row r="613" spans="1:18" s="13" customFormat="1" ht="60" x14ac:dyDescent="0.2">
      <c r="A613" s="41" t="s">
        <v>508</v>
      </c>
      <c r="B613" s="42" t="s">
        <v>234</v>
      </c>
      <c r="C613" s="42" t="s">
        <v>40</v>
      </c>
      <c r="D613" s="42" t="s">
        <v>55</v>
      </c>
      <c r="E613" s="42" t="s">
        <v>179</v>
      </c>
      <c r="F613" s="42" t="s">
        <v>26</v>
      </c>
      <c r="G613" s="42" t="s">
        <v>179</v>
      </c>
      <c r="H613" s="42" t="s">
        <v>36</v>
      </c>
      <c r="I613" s="42" t="s">
        <v>34</v>
      </c>
      <c r="J613" s="43">
        <v>3252760</v>
      </c>
      <c r="K613" s="43">
        <v>3252760</v>
      </c>
      <c r="L613" s="11">
        <f>L614</f>
        <v>13596.21</v>
      </c>
      <c r="P613" s="11">
        <f>P614</f>
        <v>13596.21</v>
      </c>
      <c r="Q613" s="53"/>
      <c r="R613" s="54"/>
    </row>
    <row r="614" spans="1:18" s="13" customFormat="1" ht="24" x14ac:dyDescent="0.2">
      <c r="A614" s="41" t="s">
        <v>81</v>
      </c>
      <c r="B614" s="42" t="s">
        <v>234</v>
      </c>
      <c r="C614" s="42" t="s">
        <v>40</v>
      </c>
      <c r="D614" s="42" t="s">
        <v>55</v>
      </c>
      <c r="E614" s="42" t="s">
        <v>179</v>
      </c>
      <c r="F614" s="42" t="s">
        <v>26</v>
      </c>
      <c r="G614" s="42" t="s">
        <v>179</v>
      </c>
      <c r="H614" s="42" t="s">
        <v>82</v>
      </c>
      <c r="I614" s="42"/>
      <c r="J614" s="43">
        <v>22470</v>
      </c>
      <c r="K614" s="43">
        <v>22470</v>
      </c>
      <c r="L614" s="11">
        <f>L615</f>
        <v>13596.21</v>
      </c>
      <c r="P614" s="11">
        <f>P615</f>
        <v>13596.21</v>
      </c>
      <c r="Q614" s="53"/>
      <c r="R614" s="54"/>
    </row>
    <row r="615" spans="1:18" s="13" customFormat="1" ht="24" x14ac:dyDescent="0.2">
      <c r="A615" s="41" t="s">
        <v>44</v>
      </c>
      <c r="B615" s="42" t="s">
        <v>234</v>
      </c>
      <c r="C615" s="42" t="s">
        <v>40</v>
      </c>
      <c r="D615" s="42" t="s">
        <v>55</v>
      </c>
      <c r="E615" s="42" t="s">
        <v>179</v>
      </c>
      <c r="F615" s="42" t="s">
        <v>26</v>
      </c>
      <c r="G615" s="42" t="s">
        <v>179</v>
      </c>
      <c r="H615" s="42" t="s">
        <v>82</v>
      </c>
      <c r="I615" s="42" t="s">
        <v>45</v>
      </c>
      <c r="J615" s="43">
        <v>22470</v>
      </c>
      <c r="K615" s="43">
        <v>22470</v>
      </c>
      <c r="L615" s="11">
        <f>L616</f>
        <v>13596.21</v>
      </c>
      <c r="P615" s="11">
        <f>P616</f>
        <v>13596.21</v>
      </c>
      <c r="Q615" s="53"/>
      <c r="R615" s="54"/>
    </row>
    <row r="616" spans="1:18" s="13" customFormat="1" ht="24" x14ac:dyDescent="0.2">
      <c r="A616" s="41" t="s">
        <v>111</v>
      </c>
      <c r="B616" s="42" t="s">
        <v>234</v>
      </c>
      <c r="C616" s="42" t="s">
        <v>40</v>
      </c>
      <c r="D616" s="42" t="s">
        <v>55</v>
      </c>
      <c r="E616" s="42" t="s">
        <v>179</v>
      </c>
      <c r="F616" s="42" t="s">
        <v>26</v>
      </c>
      <c r="G616" s="42" t="s">
        <v>179</v>
      </c>
      <c r="H616" s="42" t="s">
        <v>112</v>
      </c>
      <c r="I616" s="42"/>
      <c r="J616" s="43">
        <v>13596210</v>
      </c>
      <c r="K616" s="43">
        <v>13596210</v>
      </c>
      <c r="L616" s="55">
        <f>K616/1000</f>
        <v>13596.21</v>
      </c>
      <c r="M616" s="12">
        <v>1</v>
      </c>
      <c r="N616" s="13">
        <v>1</v>
      </c>
      <c r="P616" s="56">
        <f>K616/1000</f>
        <v>13596.21</v>
      </c>
      <c r="Q616" s="53"/>
      <c r="R616" s="54"/>
    </row>
    <row r="617" spans="1:18" s="13" customFormat="1" ht="60" x14ac:dyDescent="0.2">
      <c r="A617" s="41" t="s">
        <v>508</v>
      </c>
      <c r="B617" s="42" t="s">
        <v>234</v>
      </c>
      <c r="C617" s="42" t="s">
        <v>40</v>
      </c>
      <c r="D617" s="42" t="s">
        <v>55</v>
      </c>
      <c r="E617" s="42" t="s">
        <v>179</v>
      </c>
      <c r="F617" s="42" t="s">
        <v>26</v>
      </c>
      <c r="G617" s="42" t="s">
        <v>179</v>
      </c>
      <c r="H617" s="42" t="s">
        <v>112</v>
      </c>
      <c r="I617" s="42" t="s">
        <v>34</v>
      </c>
      <c r="J617" s="43">
        <v>12145280</v>
      </c>
      <c r="K617" s="43">
        <v>12145280</v>
      </c>
      <c r="L617" s="65">
        <f>L618+L629+L645</f>
        <v>1829.54079</v>
      </c>
      <c r="P617" s="66">
        <f>P618+P629+P645</f>
        <v>1829.54079</v>
      </c>
      <c r="Q617" s="53"/>
      <c r="R617" s="54"/>
    </row>
    <row r="618" spans="1:18" s="13" customFormat="1" ht="24" x14ac:dyDescent="0.2">
      <c r="A618" s="41" t="s">
        <v>44</v>
      </c>
      <c r="B618" s="42" t="s">
        <v>234</v>
      </c>
      <c r="C618" s="42" t="s">
        <v>40</v>
      </c>
      <c r="D618" s="42" t="s">
        <v>55</v>
      </c>
      <c r="E618" s="42" t="s">
        <v>179</v>
      </c>
      <c r="F618" s="42" t="s">
        <v>26</v>
      </c>
      <c r="G618" s="42" t="s">
        <v>179</v>
      </c>
      <c r="H618" s="42" t="s">
        <v>112</v>
      </c>
      <c r="I618" s="42" t="s">
        <v>45</v>
      </c>
      <c r="J618" s="43">
        <v>1443040</v>
      </c>
      <c r="K618" s="43">
        <v>1443040</v>
      </c>
      <c r="L618" s="65">
        <f>L619</f>
        <v>1804.54079</v>
      </c>
      <c r="P618" s="66">
        <f>P619</f>
        <v>1804.54079</v>
      </c>
      <c r="Q618" s="53"/>
      <c r="R618" s="54"/>
    </row>
    <row r="619" spans="1:18" s="13" customFormat="1" x14ac:dyDescent="0.2">
      <c r="A619" s="41" t="s">
        <v>79</v>
      </c>
      <c r="B619" s="42" t="s">
        <v>234</v>
      </c>
      <c r="C619" s="42" t="s">
        <v>40</v>
      </c>
      <c r="D619" s="42" t="s">
        <v>55</v>
      </c>
      <c r="E619" s="42" t="s">
        <v>179</v>
      </c>
      <c r="F619" s="42" t="s">
        <v>26</v>
      </c>
      <c r="G619" s="42" t="s">
        <v>179</v>
      </c>
      <c r="H619" s="42" t="s">
        <v>112</v>
      </c>
      <c r="I619" s="42" t="s">
        <v>80</v>
      </c>
      <c r="J619" s="43">
        <v>7890</v>
      </c>
      <c r="K619" s="43">
        <v>7890</v>
      </c>
      <c r="L619" s="65">
        <f>L620+L625</f>
        <v>1804.54079</v>
      </c>
      <c r="P619" s="66">
        <f>P620+P625</f>
        <v>1804.54079</v>
      </c>
      <c r="Q619" s="53"/>
      <c r="R619" s="54"/>
    </row>
    <row r="620" spans="1:18" s="13" customFormat="1" ht="24" hidden="1" x14ac:dyDescent="0.2">
      <c r="A620" s="70" t="s">
        <v>130</v>
      </c>
      <c r="B620" s="42" t="s">
        <v>234</v>
      </c>
      <c r="C620" s="42" t="s">
        <v>40</v>
      </c>
      <c r="D620" s="42" t="s">
        <v>55</v>
      </c>
      <c r="E620" s="42" t="s">
        <v>179</v>
      </c>
      <c r="F620" s="42" t="s">
        <v>26</v>
      </c>
      <c r="G620" s="42" t="s">
        <v>179</v>
      </c>
      <c r="H620" s="42" t="s">
        <v>131</v>
      </c>
      <c r="I620" s="42"/>
      <c r="J620" s="47">
        <v>0</v>
      </c>
      <c r="K620" s="47">
        <v>0</v>
      </c>
      <c r="L620" s="65">
        <f>L621</f>
        <v>1804.54079</v>
      </c>
      <c r="P620" s="66">
        <f>P621</f>
        <v>1804.54079</v>
      </c>
      <c r="Q620" s="53"/>
      <c r="R620" s="54"/>
    </row>
    <row r="621" spans="1:18" s="13" customFormat="1" ht="24" hidden="1" x14ac:dyDescent="0.2">
      <c r="A621" s="41" t="s">
        <v>44</v>
      </c>
      <c r="B621" s="42" t="s">
        <v>234</v>
      </c>
      <c r="C621" s="42" t="s">
        <v>40</v>
      </c>
      <c r="D621" s="42" t="s">
        <v>55</v>
      </c>
      <c r="E621" s="42" t="s">
        <v>179</v>
      </c>
      <c r="F621" s="42" t="s">
        <v>26</v>
      </c>
      <c r="G621" s="42" t="s">
        <v>179</v>
      </c>
      <c r="H621" s="42" t="s">
        <v>131</v>
      </c>
      <c r="I621" s="42" t="s">
        <v>45</v>
      </c>
      <c r="J621" s="43">
        <v>0</v>
      </c>
      <c r="K621" s="43">
        <v>0</v>
      </c>
      <c r="L621" s="65">
        <f>L623+L624</f>
        <v>1804.54079</v>
      </c>
      <c r="P621" s="66">
        <f>P623+P624</f>
        <v>1804.54079</v>
      </c>
      <c r="Q621" s="53"/>
      <c r="R621" s="54"/>
    </row>
    <row r="622" spans="1:18" s="13" customFormat="1" ht="24" x14ac:dyDescent="0.2">
      <c r="A622" s="41" t="s">
        <v>281</v>
      </c>
      <c r="B622" s="42" t="s">
        <v>234</v>
      </c>
      <c r="C622" s="42" t="s">
        <v>40</v>
      </c>
      <c r="D622" s="42" t="s">
        <v>55</v>
      </c>
      <c r="E622" s="42" t="s">
        <v>179</v>
      </c>
      <c r="F622" s="42" t="s">
        <v>26</v>
      </c>
      <c r="G622" s="42" t="s">
        <v>179</v>
      </c>
      <c r="H622" s="42" t="s">
        <v>282</v>
      </c>
      <c r="I622" s="42"/>
      <c r="J622" s="43">
        <v>1804540.79</v>
      </c>
      <c r="K622" s="43">
        <v>1804540.79</v>
      </c>
      <c r="L622" s="9">
        <f>L623+L624</f>
        <v>1804.54079</v>
      </c>
      <c r="P622" s="9">
        <f>P623+P624</f>
        <v>1804.54079</v>
      </c>
      <c r="Q622" s="53"/>
      <c r="R622" s="54"/>
    </row>
    <row r="623" spans="1:18" s="13" customFormat="1" ht="60" x14ac:dyDescent="0.2">
      <c r="A623" s="41" t="s">
        <v>508</v>
      </c>
      <c r="B623" s="42" t="s">
        <v>234</v>
      </c>
      <c r="C623" s="42" t="s">
        <v>40</v>
      </c>
      <c r="D623" s="42" t="s">
        <v>55</v>
      </c>
      <c r="E623" s="42" t="s">
        <v>179</v>
      </c>
      <c r="F623" s="42" t="s">
        <v>26</v>
      </c>
      <c r="G623" s="42" t="s">
        <v>179</v>
      </c>
      <c r="H623" s="42" t="s">
        <v>282</v>
      </c>
      <c r="I623" s="42" t="s">
        <v>34</v>
      </c>
      <c r="J623" s="43">
        <v>1631060</v>
      </c>
      <c r="K623" s="43">
        <v>1631060</v>
      </c>
      <c r="L623" s="55">
        <f>K623/1000</f>
        <v>1631.06</v>
      </c>
      <c r="M623" s="12">
        <v>1</v>
      </c>
      <c r="P623" s="56">
        <f>K623/1000</f>
        <v>1631.06</v>
      </c>
      <c r="Q623" s="53"/>
      <c r="R623" s="54"/>
    </row>
    <row r="624" spans="1:18" s="13" customFormat="1" ht="24" x14ac:dyDescent="0.2">
      <c r="A624" s="41" t="s">
        <v>44</v>
      </c>
      <c r="B624" s="42" t="s">
        <v>234</v>
      </c>
      <c r="C624" s="42" t="s">
        <v>40</v>
      </c>
      <c r="D624" s="42" t="s">
        <v>55</v>
      </c>
      <c r="E624" s="42" t="s">
        <v>179</v>
      </c>
      <c r="F624" s="42" t="s">
        <v>26</v>
      </c>
      <c r="G624" s="42" t="s">
        <v>179</v>
      </c>
      <c r="H624" s="42" t="s">
        <v>282</v>
      </c>
      <c r="I624" s="42" t="s">
        <v>45</v>
      </c>
      <c r="J624" s="43">
        <v>173480.79</v>
      </c>
      <c r="K624" s="43">
        <v>173480.79</v>
      </c>
      <c r="L624" s="55">
        <f>K624/1000</f>
        <v>173.48079000000001</v>
      </c>
      <c r="M624" s="12">
        <v>1</v>
      </c>
      <c r="P624" s="56">
        <f>K624/1000</f>
        <v>173.48079000000001</v>
      </c>
      <c r="Q624" s="53"/>
      <c r="R624" s="54"/>
    </row>
    <row r="625" spans="1:18" s="13" customFormat="1" ht="48" x14ac:dyDescent="0.2">
      <c r="A625" s="41" t="s">
        <v>39</v>
      </c>
      <c r="B625" s="42" t="s">
        <v>234</v>
      </c>
      <c r="C625" s="42" t="s">
        <v>40</v>
      </c>
      <c r="D625" s="46" t="s">
        <v>55</v>
      </c>
      <c r="E625" s="46" t="s">
        <v>40</v>
      </c>
      <c r="F625" s="46" t="s">
        <v>26</v>
      </c>
      <c r="G625" s="46" t="s">
        <v>27</v>
      </c>
      <c r="H625" s="46" t="s">
        <v>28</v>
      </c>
      <c r="I625" s="46"/>
      <c r="J625" s="43">
        <v>55480</v>
      </c>
      <c r="K625" s="43">
        <v>55480</v>
      </c>
      <c r="L625" s="11">
        <f>L626</f>
        <v>0</v>
      </c>
      <c r="P625" s="11">
        <f>P626</f>
        <v>0</v>
      </c>
      <c r="Q625" s="53"/>
      <c r="R625" s="54"/>
    </row>
    <row r="626" spans="1:18" s="13" customFormat="1" ht="60" hidden="1" x14ac:dyDescent="0.2">
      <c r="A626" s="41" t="s">
        <v>241</v>
      </c>
      <c r="B626" s="42" t="s">
        <v>234</v>
      </c>
      <c r="C626" s="42" t="s">
        <v>40</v>
      </c>
      <c r="D626" s="46" t="s">
        <v>55</v>
      </c>
      <c r="E626" s="42" t="s">
        <v>40</v>
      </c>
      <c r="F626" s="42" t="s">
        <v>26</v>
      </c>
      <c r="G626" s="42" t="s">
        <v>21</v>
      </c>
      <c r="H626" s="42" t="s">
        <v>28</v>
      </c>
      <c r="I626" s="42"/>
      <c r="J626" s="43">
        <v>0</v>
      </c>
      <c r="K626" s="43">
        <v>0</v>
      </c>
      <c r="L626" s="11">
        <f>L627</f>
        <v>0</v>
      </c>
      <c r="P626" s="11">
        <f>P627</f>
        <v>0</v>
      </c>
      <c r="Q626" s="53"/>
      <c r="R626" s="54"/>
    </row>
    <row r="627" spans="1:18" s="13" customFormat="1" ht="36" hidden="1" x14ac:dyDescent="0.2">
      <c r="A627" s="41" t="s">
        <v>507</v>
      </c>
      <c r="B627" s="42" t="s">
        <v>234</v>
      </c>
      <c r="C627" s="42" t="s">
        <v>40</v>
      </c>
      <c r="D627" s="46" t="s">
        <v>55</v>
      </c>
      <c r="E627" s="42" t="s">
        <v>40</v>
      </c>
      <c r="F627" s="42" t="s">
        <v>26</v>
      </c>
      <c r="G627" s="42" t="s">
        <v>21</v>
      </c>
      <c r="H627" s="42" t="s">
        <v>242</v>
      </c>
      <c r="I627" s="42"/>
      <c r="J627" s="43">
        <v>0</v>
      </c>
      <c r="K627" s="43">
        <v>0</v>
      </c>
      <c r="L627" s="11">
        <f>L628</f>
        <v>0</v>
      </c>
      <c r="P627" s="11">
        <f>P628</f>
        <v>0</v>
      </c>
      <c r="Q627" s="53"/>
      <c r="R627" s="54"/>
    </row>
    <row r="628" spans="1:18" s="13" customFormat="1" ht="24" hidden="1" x14ac:dyDescent="0.2">
      <c r="A628" s="41" t="s">
        <v>44</v>
      </c>
      <c r="B628" s="42" t="s">
        <v>234</v>
      </c>
      <c r="C628" s="42" t="s">
        <v>40</v>
      </c>
      <c r="D628" s="46" t="s">
        <v>55</v>
      </c>
      <c r="E628" s="42" t="s">
        <v>40</v>
      </c>
      <c r="F628" s="42" t="s">
        <v>26</v>
      </c>
      <c r="G628" s="42" t="s">
        <v>21</v>
      </c>
      <c r="H628" s="42" t="s">
        <v>242</v>
      </c>
      <c r="I628" s="42" t="s">
        <v>45</v>
      </c>
      <c r="J628" s="43">
        <v>0</v>
      </c>
      <c r="K628" s="43">
        <v>0</v>
      </c>
      <c r="L628" s="55">
        <f>K628/1000</f>
        <v>0</v>
      </c>
      <c r="M628" s="12">
        <v>1</v>
      </c>
      <c r="P628" s="56">
        <f>K628/1000</f>
        <v>0</v>
      </c>
      <c r="Q628" s="53"/>
      <c r="R628" s="54"/>
    </row>
    <row r="629" spans="1:18" s="13" customFormat="1" ht="60" x14ac:dyDescent="0.2">
      <c r="A629" s="41" t="s">
        <v>41</v>
      </c>
      <c r="B629" s="42" t="s">
        <v>234</v>
      </c>
      <c r="C629" s="42" t="s">
        <v>40</v>
      </c>
      <c r="D629" s="42" t="s">
        <v>55</v>
      </c>
      <c r="E629" s="46" t="s">
        <v>40</v>
      </c>
      <c r="F629" s="46" t="s">
        <v>26</v>
      </c>
      <c r="G629" s="46" t="s">
        <v>23</v>
      </c>
      <c r="H629" s="46" t="s">
        <v>28</v>
      </c>
      <c r="I629" s="42"/>
      <c r="J629" s="43">
        <v>33480</v>
      </c>
      <c r="K629" s="43">
        <v>33480</v>
      </c>
      <c r="L629" s="65">
        <f>L635+L640+L630</f>
        <v>22</v>
      </c>
      <c r="P629" s="66">
        <f>P635+P640+P630</f>
        <v>22</v>
      </c>
      <c r="Q629" s="53"/>
      <c r="R629" s="54"/>
    </row>
    <row r="630" spans="1:18" s="13" customFormat="1" ht="24" x14ac:dyDescent="0.2">
      <c r="A630" s="41" t="s">
        <v>42</v>
      </c>
      <c r="B630" s="42" t="s">
        <v>234</v>
      </c>
      <c r="C630" s="42" t="s">
        <v>40</v>
      </c>
      <c r="D630" s="42" t="s">
        <v>55</v>
      </c>
      <c r="E630" s="46" t="s">
        <v>40</v>
      </c>
      <c r="F630" s="46" t="s">
        <v>26</v>
      </c>
      <c r="G630" s="46" t="s">
        <v>23</v>
      </c>
      <c r="H630" s="46" t="s">
        <v>43</v>
      </c>
      <c r="I630" s="42"/>
      <c r="J630" s="43">
        <v>33480</v>
      </c>
      <c r="K630" s="43">
        <v>33480</v>
      </c>
      <c r="L630" s="9">
        <f>L631</f>
        <v>22</v>
      </c>
      <c r="P630" s="9">
        <f>P631</f>
        <v>22</v>
      </c>
      <c r="Q630" s="53"/>
      <c r="R630" s="54"/>
    </row>
    <row r="631" spans="1:18" s="13" customFormat="1" ht="24" x14ac:dyDescent="0.2">
      <c r="A631" s="41" t="s">
        <v>44</v>
      </c>
      <c r="B631" s="42" t="s">
        <v>234</v>
      </c>
      <c r="C631" s="42" t="s">
        <v>40</v>
      </c>
      <c r="D631" s="42" t="s">
        <v>55</v>
      </c>
      <c r="E631" s="46" t="s">
        <v>40</v>
      </c>
      <c r="F631" s="46" t="s">
        <v>26</v>
      </c>
      <c r="G631" s="46" t="s">
        <v>23</v>
      </c>
      <c r="H631" s="46" t="s">
        <v>43</v>
      </c>
      <c r="I631" s="42" t="s">
        <v>45</v>
      </c>
      <c r="J631" s="43">
        <v>33480</v>
      </c>
      <c r="K631" s="43">
        <v>33480</v>
      </c>
      <c r="L631" s="9">
        <f>L632</f>
        <v>22</v>
      </c>
      <c r="P631" s="9">
        <f>P632</f>
        <v>22</v>
      </c>
      <c r="Q631" s="53"/>
      <c r="R631" s="54"/>
    </row>
    <row r="632" spans="1:18" s="13" customFormat="1" ht="60" x14ac:dyDescent="0.2">
      <c r="A632" s="41" t="s">
        <v>46</v>
      </c>
      <c r="B632" s="42" t="s">
        <v>234</v>
      </c>
      <c r="C632" s="42" t="s">
        <v>40</v>
      </c>
      <c r="D632" s="42" t="s">
        <v>55</v>
      </c>
      <c r="E632" s="46" t="s">
        <v>40</v>
      </c>
      <c r="F632" s="46" t="s">
        <v>26</v>
      </c>
      <c r="G632" s="46" t="s">
        <v>47</v>
      </c>
      <c r="H632" s="46" t="s">
        <v>28</v>
      </c>
      <c r="I632" s="42"/>
      <c r="J632" s="43">
        <v>22000</v>
      </c>
      <c r="K632" s="43">
        <v>22000</v>
      </c>
      <c r="L632" s="9">
        <f>L633</f>
        <v>22</v>
      </c>
      <c r="P632" s="9">
        <f>P633</f>
        <v>22</v>
      </c>
      <c r="Q632" s="53"/>
      <c r="R632" s="54"/>
    </row>
    <row r="633" spans="1:18" s="13" customFormat="1" x14ac:dyDescent="0.2">
      <c r="A633" s="41" t="s">
        <v>48</v>
      </c>
      <c r="B633" s="42" t="s">
        <v>234</v>
      </c>
      <c r="C633" s="42" t="s">
        <v>40</v>
      </c>
      <c r="D633" s="42" t="s">
        <v>55</v>
      </c>
      <c r="E633" s="46" t="s">
        <v>40</v>
      </c>
      <c r="F633" s="46" t="s">
        <v>26</v>
      </c>
      <c r="G633" s="46" t="s">
        <v>47</v>
      </c>
      <c r="H633" s="46" t="s">
        <v>49</v>
      </c>
      <c r="I633" s="42"/>
      <c r="J633" s="43">
        <v>22000</v>
      </c>
      <c r="K633" s="43">
        <v>22000</v>
      </c>
      <c r="L633" s="9">
        <f>L634</f>
        <v>22</v>
      </c>
      <c r="P633" s="9">
        <f>P634</f>
        <v>22</v>
      </c>
      <c r="Q633" s="53"/>
      <c r="R633" s="54"/>
    </row>
    <row r="634" spans="1:18" s="14" customFormat="1" ht="24" x14ac:dyDescent="0.2">
      <c r="A634" s="41" t="s">
        <v>44</v>
      </c>
      <c r="B634" s="42" t="s">
        <v>234</v>
      </c>
      <c r="C634" s="42" t="s">
        <v>40</v>
      </c>
      <c r="D634" s="42" t="s">
        <v>55</v>
      </c>
      <c r="E634" s="46" t="s">
        <v>40</v>
      </c>
      <c r="F634" s="46" t="s">
        <v>26</v>
      </c>
      <c r="G634" s="46" t="s">
        <v>47</v>
      </c>
      <c r="H634" s="46" t="s">
        <v>49</v>
      </c>
      <c r="I634" s="42" t="s">
        <v>45</v>
      </c>
      <c r="J634" s="43">
        <v>22000</v>
      </c>
      <c r="K634" s="43">
        <v>22000</v>
      </c>
      <c r="L634" s="55">
        <f>K634/1000</f>
        <v>22</v>
      </c>
      <c r="M634" s="12">
        <v>1</v>
      </c>
      <c r="P634" s="56">
        <f>K634/1000</f>
        <v>22</v>
      </c>
      <c r="Q634" s="53"/>
      <c r="R634" s="54"/>
    </row>
    <row r="635" spans="1:18" s="13" customFormat="1" ht="96" x14ac:dyDescent="0.2">
      <c r="A635" s="41" t="s">
        <v>59</v>
      </c>
      <c r="B635" s="42" t="s">
        <v>234</v>
      </c>
      <c r="C635" s="42" t="s">
        <v>40</v>
      </c>
      <c r="D635" s="42" t="s">
        <v>55</v>
      </c>
      <c r="E635" s="46" t="s">
        <v>60</v>
      </c>
      <c r="F635" s="46" t="s">
        <v>26</v>
      </c>
      <c r="G635" s="46" t="s">
        <v>27</v>
      </c>
      <c r="H635" s="46" t="s">
        <v>28</v>
      </c>
      <c r="I635" s="42"/>
      <c r="J635" s="47">
        <v>14530</v>
      </c>
      <c r="K635" s="47">
        <v>14530</v>
      </c>
      <c r="L635" s="65">
        <f>L636</f>
        <v>0</v>
      </c>
      <c r="P635" s="66">
        <f>P636</f>
        <v>0</v>
      </c>
      <c r="Q635" s="53"/>
      <c r="R635" s="54"/>
    </row>
    <row r="636" spans="1:18" s="13" customFormat="1" ht="48" x14ac:dyDescent="0.2">
      <c r="A636" s="41" t="s">
        <v>61</v>
      </c>
      <c r="B636" s="42" t="s">
        <v>234</v>
      </c>
      <c r="C636" s="42" t="s">
        <v>40</v>
      </c>
      <c r="D636" s="42" t="s">
        <v>55</v>
      </c>
      <c r="E636" s="46" t="s">
        <v>60</v>
      </c>
      <c r="F636" s="46" t="s">
        <v>26</v>
      </c>
      <c r="G636" s="46" t="s">
        <v>23</v>
      </c>
      <c r="H636" s="46" t="s">
        <v>28</v>
      </c>
      <c r="I636" s="42"/>
      <c r="J636" s="43">
        <v>14530</v>
      </c>
      <c r="K636" s="43">
        <v>14530</v>
      </c>
      <c r="L636" s="65">
        <f>L637</f>
        <v>0</v>
      </c>
      <c r="P636" s="66">
        <f>P637</f>
        <v>0</v>
      </c>
      <c r="Q636" s="53"/>
      <c r="R636" s="54"/>
    </row>
    <row r="637" spans="1:18" s="13" customFormat="1" ht="36" x14ac:dyDescent="0.2">
      <c r="A637" s="41" t="s">
        <v>62</v>
      </c>
      <c r="B637" s="42" t="s">
        <v>234</v>
      </c>
      <c r="C637" s="42" t="s">
        <v>40</v>
      </c>
      <c r="D637" s="42" t="s">
        <v>55</v>
      </c>
      <c r="E637" s="42" t="s">
        <v>60</v>
      </c>
      <c r="F637" s="42" t="s">
        <v>26</v>
      </c>
      <c r="G637" s="42" t="s">
        <v>23</v>
      </c>
      <c r="H637" s="42" t="s">
        <v>63</v>
      </c>
      <c r="I637" s="42"/>
      <c r="J637" s="43">
        <v>14530</v>
      </c>
      <c r="K637" s="43">
        <v>14530</v>
      </c>
      <c r="L637" s="65">
        <f>L638</f>
        <v>0</v>
      </c>
      <c r="P637" s="66">
        <f>P638</f>
        <v>0</v>
      </c>
      <c r="Q637" s="53"/>
      <c r="R637" s="54"/>
    </row>
    <row r="638" spans="1:18" s="13" customFormat="1" ht="24" x14ac:dyDescent="0.2">
      <c r="A638" s="41" t="s">
        <v>44</v>
      </c>
      <c r="B638" s="42" t="s">
        <v>234</v>
      </c>
      <c r="C638" s="42" t="s">
        <v>40</v>
      </c>
      <c r="D638" s="42" t="s">
        <v>55</v>
      </c>
      <c r="E638" s="42" t="s">
        <v>60</v>
      </c>
      <c r="F638" s="42" t="s">
        <v>26</v>
      </c>
      <c r="G638" s="42" t="s">
        <v>23</v>
      </c>
      <c r="H638" s="42" t="s">
        <v>63</v>
      </c>
      <c r="I638" s="42" t="s">
        <v>45</v>
      </c>
      <c r="J638" s="43">
        <v>14530</v>
      </c>
      <c r="K638" s="43">
        <v>14530</v>
      </c>
      <c r="L638" s="9">
        <f>L639</f>
        <v>0</v>
      </c>
      <c r="P638" s="9">
        <f>P639</f>
        <v>0</v>
      </c>
      <c r="Q638" s="53"/>
      <c r="R638" s="54"/>
    </row>
    <row r="639" spans="1:18" s="13" customFormat="1" ht="48" hidden="1" x14ac:dyDescent="0.2">
      <c r="A639" s="41" t="s">
        <v>509</v>
      </c>
      <c r="B639" s="42" t="s">
        <v>234</v>
      </c>
      <c r="C639" s="42" t="s">
        <v>40</v>
      </c>
      <c r="D639" s="42" t="s">
        <v>55</v>
      </c>
      <c r="E639" s="46" t="s">
        <v>60</v>
      </c>
      <c r="F639" s="46" t="s">
        <v>26</v>
      </c>
      <c r="G639" s="46" t="s">
        <v>51</v>
      </c>
      <c r="H639" s="46" t="s">
        <v>28</v>
      </c>
      <c r="I639" s="42"/>
      <c r="J639" s="43">
        <v>0</v>
      </c>
      <c r="K639" s="43">
        <v>0</v>
      </c>
      <c r="L639" s="55">
        <f>K639/1000</f>
        <v>0</v>
      </c>
      <c r="M639" s="12">
        <v>1</v>
      </c>
      <c r="P639" s="56">
        <f>K639/1000</f>
        <v>0</v>
      </c>
      <c r="Q639" s="53"/>
      <c r="R639" s="54"/>
    </row>
    <row r="640" spans="1:18" s="13" customFormat="1" ht="48" hidden="1" x14ac:dyDescent="0.2">
      <c r="A640" s="63" t="s">
        <v>510</v>
      </c>
      <c r="B640" s="42" t="s">
        <v>234</v>
      </c>
      <c r="C640" s="42" t="s">
        <v>40</v>
      </c>
      <c r="D640" s="42" t="s">
        <v>55</v>
      </c>
      <c r="E640" s="42" t="s">
        <v>60</v>
      </c>
      <c r="F640" s="42" t="s">
        <v>26</v>
      </c>
      <c r="G640" s="42" t="s">
        <v>51</v>
      </c>
      <c r="H640" s="42" t="s">
        <v>511</v>
      </c>
      <c r="I640" s="42"/>
      <c r="J640" s="43">
        <v>0</v>
      </c>
      <c r="K640" s="43">
        <v>0</v>
      </c>
      <c r="L640" s="65">
        <f>L641</f>
        <v>0</v>
      </c>
      <c r="P640" s="66">
        <f>P641</f>
        <v>0</v>
      </c>
      <c r="Q640" s="53"/>
      <c r="R640" s="54"/>
    </row>
    <row r="641" spans="1:18" s="13" customFormat="1" ht="24" hidden="1" x14ac:dyDescent="0.2">
      <c r="A641" s="41" t="s">
        <v>44</v>
      </c>
      <c r="B641" s="42" t="s">
        <v>234</v>
      </c>
      <c r="C641" s="42" t="s">
        <v>40</v>
      </c>
      <c r="D641" s="42" t="s">
        <v>55</v>
      </c>
      <c r="E641" s="42" t="s">
        <v>60</v>
      </c>
      <c r="F641" s="42" t="s">
        <v>26</v>
      </c>
      <c r="G641" s="42" t="s">
        <v>51</v>
      </c>
      <c r="H641" s="42" t="s">
        <v>511</v>
      </c>
      <c r="I641" s="42" t="s">
        <v>45</v>
      </c>
      <c r="J641" s="43">
        <v>0</v>
      </c>
      <c r="K641" s="43">
        <v>0</v>
      </c>
      <c r="L641" s="65">
        <f>L642</f>
        <v>0</v>
      </c>
      <c r="P641" s="66">
        <f>P642</f>
        <v>0</v>
      </c>
      <c r="Q641" s="53"/>
      <c r="R641" s="54"/>
    </row>
    <row r="642" spans="1:18" s="13" customFormat="1" ht="36" hidden="1" x14ac:dyDescent="0.2">
      <c r="A642" s="41" t="s">
        <v>170</v>
      </c>
      <c r="B642" s="42" t="s">
        <v>234</v>
      </c>
      <c r="C642" s="42" t="s">
        <v>245</v>
      </c>
      <c r="D642" s="42" t="s">
        <v>55</v>
      </c>
      <c r="E642" s="46" t="s">
        <v>99</v>
      </c>
      <c r="F642" s="46" t="s">
        <v>26</v>
      </c>
      <c r="G642" s="46" t="s">
        <v>27</v>
      </c>
      <c r="H642" s="46" t="s">
        <v>28</v>
      </c>
      <c r="I642" s="46"/>
      <c r="J642" s="47">
        <v>0</v>
      </c>
      <c r="K642" s="47">
        <v>0</v>
      </c>
      <c r="L642" s="65">
        <f>L643</f>
        <v>0</v>
      </c>
      <c r="P642" s="66">
        <f>P643</f>
        <v>0</v>
      </c>
      <c r="Q642" s="53"/>
      <c r="R642" s="54"/>
    </row>
    <row r="643" spans="1:18" s="13" customFormat="1" ht="24" hidden="1" x14ac:dyDescent="0.2">
      <c r="A643" s="41" t="s">
        <v>171</v>
      </c>
      <c r="B643" s="42" t="s">
        <v>234</v>
      </c>
      <c r="C643" s="42" t="s">
        <v>245</v>
      </c>
      <c r="D643" s="42" t="s">
        <v>55</v>
      </c>
      <c r="E643" s="46" t="s">
        <v>99</v>
      </c>
      <c r="F643" s="46" t="s">
        <v>26</v>
      </c>
      <c r="G643" s="46" t="s">
        <v>47</v>
      </c>
      <c r="H643" s="46" t="s">
        <v>28</v>
      </c>
      <c r="I643" s="46"/>
      <c r="J643" s="47">
        <v>0</v>
      </c>
      <c r="K643" s="47">
        <v>0</v>
      </c>
      <c r="L643" s="9">
        <f>L644</f>
        <v>0</v>
      </c>
      <c r="P643" s="9">
        <f>P644</f>
        <v>0</v>
      </c>
      <c r="Q643" s="53"/>
      <c r="R643" s="54"/>
    </row>
    <row r="644" spans="1:18" s="13" customFormat="1" ht="60" hidden="1" x14ac:dyDescent="0.2">
      <c r="A644" s="64" t="s">
        <v>550</v>
      </c>
      <c r="B644" s="42" t="s">
        <v>234</v>
      </c>
      <c r="C644" s="42" t="s">
        <v>245</v>
      </c>
      <c r="D644" s="42" t="s">
        <v>55</v>
      </c>
      <c r="E644" s="46" t="s">
        <v>99</v>
      </c>
      <c r="F644" s="46" t="s">
        <v>26</v>
      </c>
      <c r="G644" s="46" t="s">
        <v>47</v>
      </c>
      <c r="H644" s="46" t="s">
        <v>283</v>
      </c>
      <c r="I644" s="46"/>
      <c r="J644" s="47">
        <v>0</v>
      </c>
      <c r="K644" s="47">
        <v>0</v>
      </c>
      <c r="L644" s="55">
        <f>K644/1000</f>
        <v>0</v>
      </c>
      <c r="M644" s="12">
        <v>1</v>
      </c>
      <c r="P644" s="56">
        <f>K644/1000</f>
        <v>0</v>
      </c>
      <c r="Q644" s="53"/>
      <c r="R644" s="54"/>
    </row>
    <row r="645" spans="1:18" s="13" customFormat="1" ht="24" hidden="1" x14ac:dyDescent="0.2">
      <c r="A645" s="41" t="s">
        <v>44</v>
      </c>
      <c r="B645" s="42" t="s">
        <v>234</v>
      </c>
      <c r="C645" s="42" t="s">
        <v>245</v>
      </c>
      <c r="D645" s="42" t="s">
        <v>55</v>
      </c>
      <c r="E645" s="46" t="s">
        <v>99</v>
      </c>
      <c r="F645" s="46" t="s">
        <v>26</v>
      </c>
      <c r="G645" s="46" t="s">
        <v>47</v>
      </c>
      <c r="H645" s="46" t="s">
        <v>283</v>
      </c>
      <c r="I645" s="42" t="s">
        <v>45</v>
      </c>
      <c r="J645" s="47">
        <v>0</v>
      </c>
      <c r="K645" s="47">
        <v>0</v>
      </c>
      <c r="L645" s="65">
        <f>L646</f>
        <v>3</v>
      </c>
      <c r="P645" s="66">
        <f>P646</f>
        <v>3</v>
      </c>
      <c r="Q645" s="53"/>
      <c r="R645" s="54"/>
    </row>
    <row r="646" spans="1:18" s="13" customFormat="1" ht="36" x14ac:dyDescent="0.2">
      <c r="A646" s="41" t="s">
        <v>64</v>
      </c>
      <c r="B646" s="42" t="s">
        <v>234</v>
      </c>
      <c r="C646" s="42" t="s">
        <v>245</v>
      </c>
      <c r="D646" s="42" t="s">
        <v>55</v>
      </c>
      <c r="E646" s="46" t="s">
        <v>65</v>
      </c>
      <c r="F646" s="46" t="s">
        <v>26</v>
      </c>
      <c r="G646" s="46" t="s">
        <v>27</v>
      </c>
      <c r="H646" s="46" t="s">
        <v>28</v>
      </c>
      <c r="I646" s="46"/>
      <c r="J646" s="47">
        <v>9000</v>
      </c>
      <c r="K646" s="47">
        <v>9000</v>
      </c>
      <c r="L646" s="65">
        <f>L647</f>
        <v>3</v>
      </c>
      <c r="P646" s="66">
        <f>P647</f>
        <v>3</v>
      </c>
      <c r="Q646" s="53"/>
      <c r="R646" s="54"/>
    </row>
    <row r="647" spans="1:18" s="13" customFormat="1" ht="36" x14ac:dyDescent="0.2">
      <c r="A647" s="41" t="s">
        <v>66</v>
      </c>
      <c r="B647" s="42" t="s">
        <v>234</v>
      </c>
      <c r="C647" s="42" t="s">
        <v>245</v>
      </c>
      <c r="D647" s="42" t="s">
        <v>55</v>
      </c>
      <c r="E647" s="46" t="s">
        <v>65</v>
      </c>
      <c r="F647" s="46" t="s">
        <v>26</v>
      </c>
      <c r="G647" s="46" t="s">
        <v>47</v>
      </c>
      <c r="H647" s="46" t="s">
        <v>28</v>
      </c>
      <c r="I647" s="46"/>
      <c r="J647" s="47">
        <v>9000</v>
      </c>
      <c r="K647" s="47">
        <v>9000</v>
      </c>
      <c r="L647" s="65">
        <f>L648</f>
        <v>3</v>
      </c>
      <c r="P647" s="66">
        <f>P648</f>
        <v>3</v>
      </c>
      <c r="Q647" s="53"/>
      <c r="R647" s="54"/>
    </row>
    <row r="648" spans="1:18" s="13" customFormat="1" ht="36" x14ac:dyDescent="0.2">
      <c r="A648" s="41" t="s">
        <v>67</v>
      </c>
      <c r="B648" s="42" t="s">
        <v>234</v>
      </c>
      <c r="C648" s="42" t="s">
        <v>245</v>
      </c>
      <c r="D648" s="42" t="s">
        <v>55</v>
      </c>
      <c r="E648" s="46" t="s">
        <v>65</v>
      </c>
      <c r="F648" s="46" t="s">
        <v>26</v>
      </c>
      <c r="G648" s="46" t="s">
        <v>47</v>
      </c>
      <c r="H648" s="46" t="s">
        <v>68</v>
      </c>
      <c r="I648" s="46"/>
      <c r="J648" s="47">
        <v>9000</v>
      </c>
      <c r="K648" s="47">
        <v>9000</v>
      </c>
      <c r="L648" s="65">
        <f>L649</f>
        <v>3</v>
      </c>
      <c r="P648" s="66">
        <f>P649</f>
        <v>3</v>
      </c>
      <c r="Q648" s="53"/>
      <c r="R648" s="54"/>
    </row>
    <row r="649" spans="1:18" s="13" customFormat="1" ht="24" x14ac:dyDescent="0.2">
      <c r="A649" s="41" t="s">
        <v>44</v>
      </c>
      <c r="B649" s="42" t="s">
        <v>234</v>
      </c>
      <c r="C649" s="42" t="s">
        <v>245</v>
      </c>
      <c r="D649" s="42" t="s">
        <v>55</v>
      </c>
      <c r="E649" s="46" t="s">
        <v>65</v>
      </c>
      <c r="F649" s="46" t="s">
        <v>26</v>
      </c>
      <c r="G649" s="46" t="s">
        <v>47</v>
      </c>
      <c r="H649" s="46" t="s">
        <v>68</v>
      </c>
      <c r="I649" s="46" t="s">
        <v>45</v>
      </c>
      <c r="J649" s="47">
        <v>9000</v>
      </c>
      <c r="K649" s="47">
        <v>9000</v>
      </c>
      <c r="L649" s="9">
        <f>L650</f>
        <v>3</v>
      </c>
      <c r="P649" s="9">
        <f>P650</f>
        <v>3</v>
      </c>
      <c r="Q649" s="53"/>
      <c r="R649" s="54"/>
    </row>
    <row r="650" spans="1:18" s="13" customFormat="1" ht="36" x14ac:dyDescent="0.2">
      <c r="A650" s="41" t="s">
        <v>215</v>
      </c>
      <c r="B650" s="42" t="s">
        <v>234</v>
      </c>
      <c r="C650" s="42" t="s">
        <v>245</v>
      </c>
      <c r="D650" s="42" t="s">
        <v>55</v>
      </c>
      <c r="E650" s="46" t="s">
        <v>72</v>
      </c>
      <c r="F650" s="46" t="s">
        <v>26</v>
      </c>
      <c r="G650" s="46" t="s">
        <v>27</v>
      </c>
      <c r="H650" s="46" t="s">
        <v>28</v>
      </c>
      <c r="I650" s="46"/>
      <c r="J650" s="47">
        <v>3000</v>
      </c>
      <c r="K650" s="47">
        <v>3000</v>
      </c>
      <c r="L650" s="55">
        <f>K650/1000</f>
        <v>3</v>
      </c>
      <c r="M650" s="12">
        <v>1</v>
      </c>
      <c r="P650" s="56">
        <f>K650/1000</f>
        <v>3</v>
      </c>
      <c r="Q650" s="53"/>
      <c r="R650" s="54"/>
    </row>
    <row r="651" spans="1:18" s="13" customFormat="1" ht="36" x14ac:dyDescent="0.2">
      <c r="A651" s="41" t="s">
        <v>76</v>
      </c>
      <c r="B651" s="42" t="s">
        <v>234</v>
      </c>
      <c r="C651" s="42" t="s">
        <v>245</v>
      </c>
      <c r="D651" s="42" t="s">
        <v>55</v>
      </c>
      <c r="E651" s="46" t="s">
        <v>72</v>
      </c>
      <c r="F651" s="46" t="s">
        <v>26</v>
      </c>
      <c r="G651" s="46" t="s">
        <v>51</v>
      </c>
      <c r="H651" s="46" t="s">
        <v>28</v>
      </c>
      <c r="I651" s="46"/>
      <c r="J651" s="47">
        <v>3000</v>
      </c>
      <c r="K651" s="47">
        <v>3000</v>
      </c>
      <c r="L651" s="65" t="e">
        <f>L652+#REF!+#REF!+#REF!+#REF!</f>
        <v>#REF!</v>
      </c>
      <c r="P651" s="66" t="e">
        <f>P652+#REF!+#REF!+#REF!+#REF!</f>
        <v>#REF!</v>
      </c>
      <c r="Q651" s="53"/>
      <c r="R651" s="54"/>
    </row>
    <row r="652" spans="1:18" s="13" customFormat="1" ht="24" x14ac:dyDescent="0.2">
      <c r="A652" s="41" t="s">
        <v>73</v>
      </c>
      <c r="B652" s="42" t="s">
        <v>234</v>
      </c>
      <c r="C652" s="42" t="s">
        <v>245</v>
      </c>
      <c r="D652" s="42" t="s">
        <v>55</v>
      </c>
      <c r="E652" s="46" t="s">
        <v>72</v>
      </c>
      <c r="F652" s="46" t="s">
        <v>26</v>
      </c>
      <c r="G652" s="46" t="s">
        <v>51</v>
      </c>
      <c r="H652" s="46" t="s">
        <v>74</v>
      </c>
      <c r="I652" s="46"/>
      <c r="J652" s="47">
        <v>3000</v>
      </c>
      <c r="K652" s="47">
        <v>3000</v>
      </c>
      <c r="L652" s="65" t="e">
        <f>L653+L658+L663+L668+#REF!</f>
        <v>#REF!</v>
      </c>
      <c r="P652" s="66" t="e">
        <f>P653+P658+P663+P668+#REF!</f>
        <v>#REF!</v>
      </c>
      <c r="Q652" s="53"/>
      <c r="R652" s="54"/>
    </row>
    <row r="653" spans="1:18" s="13" customFormat="1" ht="24" x14ac:dyDescent="0.2">
      <c r="A653" s="41" t="s">
        <v>44</v>
      </c>
      <c r="B653" s="42" t="s">
        <v>234</v>
      </c>
      <c r="C653" s="42" t="s">
        <v>245</v>
      </c>
      <c r="D653" s="42" t="s">
        <v>55</v>
      </c>
      <c r="E653" s="46" t="s">
        <v>72</v>
      </c>
      <c r="F653" s="46" t="s">
        <v>26</v>
      </c>
      <c r="G653" s="46" t="s">
        <v>51</v>
      </c>
      <c r="H653" s="46" t="s">
        <v>74</v>
      </c>
      <c r="I653" s="46" t="s">
        <v>45</v>
      </c>
      <c r="J653" s="47">
        <v>3000</v>
      </c>
      <c r="K653" s="47">
        <v>3000</v>
      </c>
      <c r="L653" s="65">
        <f>L654</f>
        <v>0</v>
      </c>
      <c r="P653" s="66">
        <f>P654</f>
        <v>0</v>
      </c>
      <c r="Q653" s="53"/>
      <c r="R653" s="54"/>
    </row>
    <row r="654" spans="1:18" s="13" customFormat="1" hidden="1" x14ac:dyDescent="0.2">
      <c r="A654" s="41" t="s">
        <v>93</v>
      </c>
      <c r="B654" s="42" t="s">
        <v>234</v>
      </c>
      <c r="C654" s="42" t="s">
        <v>245</v>
      </c>
      <c r="D654" s="42" t="s">
        <v>55</v>
      </c>
      <c r="E654" s="46" t="s">
        <v>94</v>
      </c>
      <c r="F654" s="46" t="s">
        <v>26</v>
      </c>
      <c r="G654" s="46" t="s">
        <v>27</v>
      </c>
      <c r="H654" s="46" t="s">
        <v>28</v>
      </c>
      <c r="I654" s="46"/>
      <c r="J654" s="47">
        <v>0</v>
      </c>
      <c r="K654" s="47">
        <v>0</v>
      </c>
      <c r="L654" s="65">
        <f>L655</f>
        <v>0</v>
      </c>
      <c r="P654" s="66">
        <f>P655</f>
        <v>0</v>
      </c>
      <c r="Q654" s="53"/>
      <c r="R654" s="54"/>
    </row>
    <row r="655" spans="1:18" s="13" customFormat="1" hidden="1" x14ac:dyDescent="0.2">
      <c r="A655" s="41" t="s">
        <v>95</v>
      </c>
      <c r="B655" s="42" t="s">
        <v>234</v>
      </c>
      <c r="C655" s="42" t="s">
        <v>245</v>
      </c>
      <c r="D655" s="42" t="s">
        <v>55</v>
      </c>
      <c r="E655" s="46" t="s">
        <v>94</v>
      </c>
      <c r="F655" s="46" t="s">
        <v>96</v>
      </c>
      <c r="G655" s="46" t="s">
        <v>27</v>
      </c>
      <c r="H655" s="46" t="s">
        <v>28</v>
      </c>
      <c r="I655" s="46"/>
      <c r="J655" s="47">
        <v>0</v>
      </c>
      <c r="K655" s="47">
        <v>0</v>
      </c>
      <c r="L655" s="65">
        <f>L656</f>
        <v>0</v>
      </c>
      <c r="P655" s="66">
        <f>P656</f>
        <v>0</v>
      </c>
      <c r="Q655" s="53"/>
      <c r="R655" s="54"/>
    </row>
    <row r="656" spans="1:18" s="13" customFormat="1" ht="72" hidden="1" x14ac:dyDescent="0.2">
      <c r="A656" s="41" t="s">
        <v>517</v>
      </c>
      <c r="B656" s="42" t="s">
        <v>234</v>
      </c>
      <c r="C656" s="42" t="s">
        <v>245</v>
      </c>
      <c r="D656" s="42" t="s">
        <v>55</v>
      </c>
      <c r="E656" s="46" t="s">
        <v>94</v>
      </c>
      <c r="F656" s="46" t="s">
        <v>96</v>
      </c>
      <c r="G656" s="46" t="s">
        <v>27</v>
      </c>
      <c r="H656" s="46" t="s">
        <v>518</v>
      </c>
      <c r="I656" s="46"/>
      <c r="J656" s="47">
        <v>0</v>
      </c>
      <c r="K656" s="47">
        <v>0</v>
      </c>
      <c r="L656" s="9">
        <f>L657</f>
        <v>0</v>
      </c>
      <c r="P656" s="9">
        <f>P657</f>
        <v>0</v>
      </c>
      <c r="Q656" s="53"/>
      <c r="R656" s="54"/>
    </row>
    <row r="657" spans="1:18" s="13" customFormat="1" ht="24" hidden="1" x14ac:dyDescent="0.2">
      <c r="A657" s="41" t="s">
        <v>44</v>
      </c>
      <c r="B657" s="42" t="s">
        <v>234</v>
      </c>
      <c r="C657" s="42" t="s">
        <v>245</v>
      </c>
      <c r="D657" s="42" t="s">
        <v>55</v>
      </c>
      <c r="E657" s="46" t="s">
        <v>94</v>
      </c>
      <c r="F657" s="46" t="s">
        <v>96</v>
      </c>
      <c r="G657" s="46" t="s">
        <v>27</v>
      </c>
      <c r="H657" s="46" t="s">
        <v>518</v>
      </c>
      <c r="I657" s="46" t="s">
        <v>45</v>
      </c>
      <c r="J657" s="47">
        <v>0</v>
      </c>
      <c r="K657" s="47">
        <v>0</v>
      </c>
      <c r="L657" s="55">
        <f>K657/1000</f>
        <v>0</v>
      </c>
      <c r="M657" s="12">
        <v>1</v>
      </c>
      <c r="P657" s="56">
        <f>K657/1000</f>
        <v>0</v>
      </c>
      <c r="Q657" s="53"/>
      <c r="R657" s="54"/>
    </row>
    <row r="658" spans="1:18" s="13" customFormat="1" hidden="1" x14ac:dyDescent="0.2">
      <c r="A658" s="41" t="s">
        <v>284</v>
      </c>
      <c r="B658" s="42" t="s">
        <v>234</v>
      </c>
      <c r="C658" s="42" t="s">
        <v>245</v>
      </c>
      <c r="D658" s="42" t="s">
        <v>55</v>
      </c>
      <c r="E658" s="42" t="s">
        <v>285</v>
      </c>
      <c r="F658" s="42" t="s">
        <v>26</v>
      </c>
      <c r="G658" s="42" t="s">
        <v>27</v>
      </c>
      <c r="H658" s="42" t="s">
        <v>28</v>
      </c>
      <c r="I658" s="46"/>
      <c r="J658" s="47">
        <v>0</v>
      </c>
      <c r="K658" s="47">
        <v>0</v>
      </c>
      <c r="L658" s="65">
        <f>L659</f>
        <v>31444.10426</v>
      </c>
      <c r="P658" s="66">
        <f>P659</f>
        <v>31444.10426</v>
      </c>
      <c r="Q658" s="53"/>
      <c r="R658" s="54"/>
    </row>
    <row r="659" spans="1:18" s="13" customFormat="1" hidden="1" x14ac:dyDescent="0.2">
      <c r="A659" s="41" t="s">
        <v>286</v>
      </c>
      <c r="B659" s="42" t="s">
        <v>234</v>
      </c>
      <c r="C659" s="42" t="s">
        <v>245</v>
      </c>
      <c r="D659" s="42" t="s">
        <v>55</v>
      </c>
      <c r="E659" s="42" t="s">
        <v>285</v>
      </c>
      <c r="F659" s="42" t="s">
        <v>96</v>
      </c>
      <c r="G659" s="42" t="s">
        <v>27</v>
      </c>
      <c r="H659" s="42" t="s">
        <v>28</v>
      </c>
      <c r="I659" s="46"/>
      <c r="J659" s="47">
        <v>0</v>
      </c>
      <c r="K659" s="47">
        <v>0</v>
      </c>
      <c r="L659" s="65">
        <f>L660</f>
        <v>31444.10426</v>
      </c>
      <c r="P659" s="66">
        <f>P660</f>
        <v>31444.10426</v>
      </c>
      <c r="Q659" s="53"/>
      <c r="R659" s="54"/>
    </row>
    <row r="660" spans="1:18" s="13" customFormat="1" ht="48" hidden="1" x14ac:dyDescent="0.2">
      <c r="A660" s="41" t="s">
        <v>287</v>
      </c>
      <c r="B660" s="42" t="s">
        <v>234</v>
      </c>
      <c r="C660" s="42" t="s">
        <v>245</v>
      </c>
      <c r="D660" s="42" t="s">
        <v>55</v>
      </c>
      <c r="E660" s="46" t="s">
        <v>285</v>
      </c>
      <c r="F660" s="46" t="s">
        <v>96</v>
      </c>
      <c r="G660" s="46" t="s">
        <v>27</v>
      </c>
      <c r="H660" s="46" t="s">
        <v>288</v>
      </c>
      <c r="I660" s="46"/>
      <c r="J660" s="47">
        <v>0</v>
      </c>
      <c r="K660" s="47">
        <v>0</v>
      </c>
      <c r="L660" s="65">
        <f>L661</f>
        <v>31444.10426</v>
      </c>
      <c r="P660" s="66">
        <f>P661</f>
        <v>31444.10426</v>
      </c>
      <c r="Q660" s="53"/>
      <c r="R660" s="54"/>
    </row>
    <row r="661" spans="1:18" s="13" customFormat="1" ht="24" hidden="1" x14ac:dyDescent="0.2">
      <c r="A661" s="41" t="s">
        <v>44</v>
      </c>
      <c r="B661" s="42" t="s">
        <v>234</v>
      </c>
      <c r="C661" s="42" t="s">
        <v>245</v>
      </c>
      <c r="D661" s="42" t="s">
        <v>55</v>
      </c>
      <c r="E661" s="46" t="s">
        <v>285</v>
      </c>
      <c r="F661" s="46" t="s">
        <v>96</v>
      </c>
      <c r="G661" s="46" t="s">
        <v>27</v>
      </c>
      <c r="H661" s="46" t="s">
        <v>288</v>
      </c>
      <c r="I661" s="46" t="s">
        <v>45</v>
      </c>
      <c r="J661" s="47">
        <v>0</v>
      </c>
      <c r="K661" s="47">
        <v>0</v>
      </c>
      <c r="L661" s="9">
        <f>L662</f>
        <v>31444.10426</v>
      </c>
      <c r="P661" s="9">
        <f>P662</f>
        <v>31444.10426</v>
      </c>
      <c r="Q661" s="53"/>
      <c r="R661" s="54"/>
    </row>
    <row r="662" spans="1:18" s="13" customFormat="1" x14ac:dyDescent="0.2">
      <c r="A662" s="41" t="s">
        <v>187</v>
      </c>
      <c r="B662" s="42" t="s">
        <v>234</v>
      </c>
      <c r="C662" s="42">
        <v>10</v>
      </c>
      <c r="D662" s="42"/>
      <c r="E662" s="42"/>
      <c r="F662" s="42"/>
      <c r="G662" s="42"/>
      <c r="H662" s="42"/>
      <c r="I662" s="42"/>
      <c r="J662" s="43">
        <v>30576544.890000001</v>
      </c>
      <c r="K662" s="43">
        <v>31444104.260000002</v>
      </c>
      <c r="L662" s="55">
        <f>K662/1000</f>
        <v>31444.10426</v>
      </c>
      <c r="M662" s="12">
        <v>1</v>
      </c>
      <c r="P662" s="56">
        <f>K662/1000</f>
        <v>31444.10426</v>
      </c>
      <c r="Q662" s="53"/>
      <c r="R662" s="54"/>
    </row>
    <row r="663" spans="1:18" s="13" customFormat="1" x14ac:dyDescent="0.2">
      <c r="A663" s="41" t="s">
        <v>188</v>
      </c>
      <c r="B663" s="42" t="s">
        <v>234</v>
      </c>
      <c r="C663" s="42">
        <v>10</v>
      </c>
      <c r="D663" s="42" t="s">
        <v>38</v>
      </c>
      <c r="E663" s="42"/>
      <c r="F663" s="42"/>
      <c r="G663" s="42"/>
      <c r="H663" s="42"/>
      <c r="I663" s="42"/>
      <c r="J663" s="43">
        <v>30576544.890000001</v>
      </c>
      <c r="K663" s="43">
        <v>31444104.260000002</v>
      </c>
      <c r="L663" s="65">
        <f>L664</f>
        <v>57.85</v>
      </c>
      <c r="P663" s="66">
        <f>P664</f>
        <v>57.85</v>
      </c>
      <c r="Q663" s="53"/>
      <c r="R663" s="54"/>
    </row>
    <row r="664" spans="1:18" s="13" customFormat="1" ht="36" x14ac:dyDescent="0.2">
      <c r="A664" s="41" t="s">
        <v>178</v>
      </c>
      <c r="B664" s="42" t="s">
        <v>234</v>
      </c>
      <c r="C664" s="42">
        <v>10</v>
      </c>
      <c r="D664" s="42" t="s">
        <v>38</v>
      </c>
      <c r="E664" s="42" t="s">
        <v>179</v>
      </c>
      <c r="F664" s="42" t="s">
        <v>26</v>
      </c>
      <c r="G664" s="42" t="s">
        <v>27</v>
      </c>
      <c r="H664" s="42" t="s">
        <v>28</v>
      </c>
      <c r="I664" s="42"/>
      <c r="J664" s="43">
        <v>30576544.890000001</v>
      </c>
      <c r="K664" s="43">
        <v>31444104.260000002</v>
      </c>
      <c r="L664" s="65">
        <f>L665</f>
        <v>57.85</v>
      </c>
      <c r="P664" s="66">
        <f>P665</f>
        <v>57.85</v>
      </c>
      <c r="Q664" s="53"/>
      <c r="R664" s="54"/>
    </row>
    <row r="665" spans="1:18" s="13" customFormat="1" ht="36" x14ac:dyDescent="0.2">
      <c r="A665" s="41" t="s">
        <v>180</v>
      </c>
      <c r="B665" s="42" t="s">
        <v>234</v>
      </c>
      <c r="C665" s="42" t="s">
        <v>15</v>
      </c>
      <c r="D665" s="42" t="s">
        <v>38</v>
      </c>
      <c r="E665" s="42" t="s">
        <v>179</v>
      </c>
      <c r="F665" s="42" t="s">
        <v>26</v>
      </c>
      <c r="G665" s="42" t="s">
        <v>21</v>
      </c>
      <c r="H665" s="42" t="s">
        <v>28</v>
      </c>
      <c r="I665" s="42"/>
      <c r="J665" s="43">
        <v>5785345.0499999998</v>
      </c>
      <c r="K665" s="43">
        <v>5785345.0499999998</v>
      </c>
      <c r="L665" s="65">
        <f>L666</f>
        <v>57.85</v>
      </c>
      <c r="P665" s="66">
        <f>P666</f>
        <v>57.85</v>
      </c>
      <c r="Q665" s="53"/>
      <c r="R665" s="54"/>
    </row>
    <row r="666" spans="1:18" s="13" customFormat="1" ht="48" x14ac:dyDescent="0.2">
      <c r="A666" s="41" t="s">
        <v>289</v>
      </c>
      <c r="B666" s="42" t="s">
        <v>234</v>
      </c>
      <c r="C666" s="42">
        <v>10</v>
      </c>
      <c r="D666" s="42" t="s">
        <v>38</v>
      </c>
      <c r="E666" s="42" t="s">
        <v>179</v>
      </c>
      <c r="F666" s="42" t="s">
        <v>26</v>
      </c>
      <c r="G666" s="42" t="s">
        <v>21</v>
      </c>
      <c r="H666" s="42" t="s">
        <v>290</v>
      </c>
      <c r="I666" s="42"/>
      <c r="J666" s="43">
        <v>5785345.0499999998</v>
      </c>
      <c r="K666" s="43">
        <v>5785345.0499999998</v>
      </c>
      <c r="L666" s="9">
        <f>L667</f>
        <v>57.85</v>
      </c>
      <c r="P666" s="9">
        <f>P667</f>
        <v>57.85</v>
      </c>
      <c r="Q666" s="53"/>
      <c r="R666" s="54"/>
    </row>
    <row r="667" spans="1:18" s="13" customFormat="1" ht="24" x14ac:dyDescent="0.2">
      <c r="A667" s="41" t="s">
        <v>44</v>
      </c>
      <c r="B667" s="42" t="s">
        <v>234</v>
      </c>
      <c r="C667" s="42">
        <v>10</v>
      </c>
      <c r="D667" s="42" t="s">
        <v>38</v>
      </c>
      <c r="E667" s="42" t="s">
        <v>179</v>
      </c>
      <c r="F667" s="42" t="s">
        <v>26</v>
      </c>
      <c r="G667" s="42" t="s">
        <v>21</v>
      </c>
      <c r="H667" s="42" t="s">
        <v>290</v>
      </c>
      <c r="I667" s="42" t="s">
        <v>45</v>
      </c>
      <c r="J667" s="43">
        <v>57850</v>
      </c>
      <c r="K667" s="43">
        <v>57850</v>
      </c>
      <c r="L667" s="55">
        <f>K667/1000</f>
        <v>57.85</v>
      </c>
      <c r="M667" s="12">
        <v>1</v>
      </c>
      <c r="P667" s="56">
        <f>K667/1000</f>
        <v>57.85</v>
      </c>
      <c r="Q667" s="53"/>
      <c r="R667" s="54"/>
    </row>
    <row r="668" spans="1:18" s="13" customFormat="1" x14ac:dyDescent="0.2">
      <c r="A668" s="41" t="s">
        <v>69</v>
      </c>
      <c r="B668" s="42" t="s">
        <v>234</v>
      </c>
      <c r="C668" s="42">
        <v>10</v>
      </c>
      <c r="D668" s="42" t="s">
        <v>38</v>
      </c>
      <c r="E668" s="42" t="s">
        <v>179</v>
      </c>
      <c r="F668" s="42" t="s">
        <v>26</v>
      </c>
      <c r="G668" s="42" t="s">
        <v>21</v>
      </c>
      <c r="H668" s="42" t="s">
        <v>290</v>
      </c>
      <c r="I668" s="42" t="s">
        <v>70</v>
      </c>
      <c r="J668" s="43">
        <v>5727495.0499999998</v>
      </c>
      <c r="K668" s="43">
        <v>5727495.0499999998</v>
      </c>
      <c r="L668" s="65">
        <f>L669</f>
        <v>17045.139210000001</v>
      </c>
      <c r="P668" s="66">
        <f>P669</f>
        <v>17045.139210000001</v>
      </c>
      <c r="Q668" s="53"/>
      <c r="R668" s="54"/>
    </row>
    <row r="669" spans="1:18" s="13" customFormat="1" ht="60" x14ac:dyDescent="0.2">
      <c r="A669" s="41" t="s">
        <v>565</v>
      </c>
      <c r="B669" s="42" t="s">
        <v>234</v>
      </c>
      <c r="C669" s="42">
        <v>10</v>
      </c>
      <c r="D669" s="42" t="s">
        <v>38</v>
      </c>
      <c r="E669" s="42" t="s">
        <v>179</v>
      </c>
      <c r="F669" s="42" t="s">
        <v>26</v>
      </c>
      <c r="G669" s="42" t="s">
        <v>51</v>
      </c>
      <c r="H669" s="42" t="s">
        <v>28</v>
      </c>
      <c r="I669" s="42"/>
      <c r="J669" s="43">
        <v>24791199.84</v>
      </c>
      <c r="K669" s="43">
        <v>25658759.210000001</v>
      </c>
      <c r="L669" s="65">
        <f>L670+L673</f>
        <v>17045.139210000001</v>
      </c>
      <c r="P669" s="66">
        <f>P670+P673</f>
        <v>17045.139210000001</v>
      </c>
      <c r="Q669" s="53"/>
      <c r="R669" s="54"/>
    </row>
    <row r="670" spans="1:18" s="13" customFormat="1" ht="24" x14ac:dyDescent="0.2">
      <c r="A670" s="62" t="s">
        <v>291</v>
      </c>
      <c r="B670" s="42" t="s">
        <v>234</v>
      </c>
      <c r="C670" s="42">
        <v>10</v>
      </c>
      <c r="D670" s="42" t="s">
        <v>38</v>
      </c>
      <c r="E670" s="42" t="s">
        <v>179</v>
      </c>
      <c r="F670" s="42" t="s">
        <v>26</v>
      </c>
      <c r="G670" s="42" t="s">
        <v>51</v>
      </c>
      <c r="H670" s="42" t="s">
        <v>292</v>
      </c>
      <c r="I670" s="42"/>
      <c r="J670" s="43">
        <v>8301600</v>
      </c>
      <c r="K670" s="43">
        <v>8613620</v>
      </c>
      <c r="L670" s="65">
        <f>L671</f>
        <v>16895.139210000001</v>
      </c>
      <c r="P670" s="66">
        <f>P671</f>
        <v>16895.139210000001</v>
      </c>
      <c r="Q670" s="53"/>
      <c r="R670" s="54"/>
    </row>
    <row r="671" spans="1:18" s="13" customFormat="1" x14ac:dyDescent="0.2">
      <c r="A671" s="41" t="s">
        <v>69</v>
      </c>
      <c r="B671" s="42" t="s">
        <v>234</v>
      </c>
      <c r="C671" s="42">
        <v>10</v>
      </c>
      <c r="D671" s="42" t="s">
        <v>38</v>
      </c>
      <c r="E671" s="42" t="s">
        <v>179</v>
      </c>
      <c r="F671" s="42" t="s">
        <v>26</v>
      </c>
      <c r="G671" s="42" t="s">
        <v>51</v>
      </c>
      <c r="H671" s="42" t="s">
        <v>292</v>
      </c>
      <c r="I671" s="42" t="s">
        <v>70</v>
      </c>
      <c r="J671" s="43">
        <v>8301600</v>
      </c>
      <c r="K671" s="43">
        <v>8613620</v>
      </c>
      <c r="L671" s="9">
        <f>L672</f>
        <v>16895.139210000001</v>
      </c>
      <c r="P671" s="9">
        <f>P672</f>
        <v>16895.139210000001</v>
      </c>
      <c r="Q671" s="53"/>
      <c r="R671" s="54"/>
    </row>
    <row r="672" spans="1:18" s="13" customFormat="1" ht="36" x14ac:dyDescent="0.2">
      <c r="A672" s="62" t="s">
        <v>293</v>
      </c>
      <c r="B672" s="42" t="s">
        <v>234</v>
      </c>
      <c r="C672" s="42">
        <v>10</v>
      </c>
      <c r="D672" s="42" t="s">
        <v>38</v>
      </c>
      <c r="E672" s="42" t="s">
        <v>179</v>
      </c>
      <c r="F672" s="42" t="s">
        <v>26</v>
      </c>
      <c r="G672" s="42" t="s">
        <v>51</v>
      </c>
      <c r="H672" s="42" t="s">
        <v>294</v>
      </c>
      <c r="I672" s="42"/>
      <c r="J672" s="43">
        <v>16339599.84</v>
      </c>
      <c r="K672" s="43">
        <v>16895139.210000001</v>
      </c>
      <c r="L672" s="55">
        <f>K672/1000</f>
        <v>16895.139210000001</v>
      </c>
      <c r="M672" s="12">
        <v>1</v>
      </c>
      <c r="P672" s="56">
        <f>K672/1000</f>
        <v>16895.139210000001</v>
      </c>
      <c r="Q672" s="53"/>
      <c r="R672" s="54"/>
    </row>
    <row r="673" spans="1:18" s="13" customFormat="1" x14ac:dyDescent="0.2">
      <c r="A673" s="41" t="s">
        <v>69</v>
      </c>
      <c r="B673" s="42" t="s">
        <v>234</v>
      </c>
      <c r="C673" s="42">
        <v>10</v>
      </c>
      <c r="D673" s="42" t="s">
        <v>38</v>
      </c>
      <c r="E673" s="42" t="s">
        <v>179</v>
      </c>
      <c r="F673" s="42" t="s">
        <v>26</v>
      </c>
      <c r="G673" s="42" t="s">
        <v>51</v>
      </c>
      <c r="H673" s="42" t="s">
        <v>294</v>
      </c>
      <c r="I673" s="42" t="s">
        <v>70</v>
      </c>
      <c r="J673" s="43">
        <v>16339599.84</v>
      </c>
      <c r="K673" s="43">
        <v>16895139.210000001</v>
      </c>
      <c r="L673" s="9">
        <f>L674</f>
        <v>150</v>
      </c>
      <c r="P673" s="9">
        <f>P674</f>
        <v>150</v>
      </c>
      <c r="Q673" s="53"/>
      <c r="R673" s="54"/>
    </row>
    <row r="674" spans="1:18" s="13" customFormat="1" x14ac:dyDescent="0.2">
      <c r="A674" s="62" t="s">
        <v>295</v>
      </c>
      <c r="B674" s="42" t="s">
        <v>234</v>
      </c>
      <c r="C674" s="42">
        <v>10</v>
      </c>
      <c r="D674" s="42" t="s">
        <v>38</v>
      </c>
      <c r="E674" s="42" t="s">
        <v>179</v>
      </c>
      <c r="F674" s="42" t="s">
        <v>26</v>
      </c>
      <c r="G674" s="42" t="s">
        <v>51</v>
      </c>
      <c r="H674" s="42" t="s">
        <v>296</v>
      </c>
      <c r="I674" s="42"/>
      <c r="J674" s="47">
        <v>150000</v>
      </c>
      <c r="K674" s="47">
        <v>150000</v>
      </c>
      <c r="L674" s="9">
        <f>L675</f>
        <v>150</v>
      </c>
      <c r="P674" s="9">
        <f>P675</f>
        <v>150</v>
      </c>
      <c r="Q674" s="53"/>
      <c r="R674" s="54"/>
    </row>
    <row r="675" spans="1:18" s="13" customFormat="1" x14ac:dyDescent="0.2">
      <c r="A675" s="41" t="s">
        <v>69</v>
      </c>
      <c r="B675" s="42" t="s">
        <v>234</v>
      </c>
      <c r="C675" s="42">
        <v>10</v>
      </c>
      <c r="D675" s="42" t="s">
        <v>38</v>
      </c>
      <c r="E675" s="42" t="s">
        <v>179</v>
      </c>
      <c r="F675" s="42" t="s">
        <v>26</v>
      </c>
      <c r="G675" s="42" t="s">
        <v>51</v>
      </c>
      <c r="H675" s="42" t="s">
        <v>296</v>
      </c>
      <c r="I675" s="42" t="s">
        <v>70</v>
      </c>
      <c r="J675" s="47">
        <v>150000</v>
      </c>
      <c r="K675" s="47">
        <v>150000</v>
      </c>
      <c r="L675" s="55">
        <f>K675/1000</f>
        <v>150</v>
      </c>
      <c r="M675" s="12">
        <v>1</v>
      </c>
      <c r="P675" s="56">
        <f>K675/1000</f>
        <v>150</v>
      </c>
      <c r="Q675" s="53"/>
      <c r="R675" s="54"/>
    </row>
    <row r="676" spans="1:18" s="13" customFormat="1" ht="36" x14ac:dyDescent="0.2">
      <c r="A676" s="41" t="s">
        <v>297</v>
      </c>
      <c r="B676" s="42" t="s">
        <v>298</v>
      </c>
      <c r="C676" s="42"/>
      <c r="D676" s="42"/>
      <c r="E676" s="42"/>
      <c r="F676" s="42"/>
      <c r="G676" s="42"/>
      <c r="H676" s="42"/>
      <c r="I676" s="42"/>
      <c r="J676" s="43">
        <v>183993238.96000001</v>
      </c>
      <c r="K676" s="43">
        <v>187667038.96000001</v>
      </c>
      <c r="L676" s="65" t="e">
        <f>L677+L700</f>
        <v>#REF!</v>
      </c>
      <c r="M676" s="15"/>
      <c r="P676" s="66" t="e">
        <f>P677+P700</f>
        <v>#REF!</v>
      </c>
      <c r="Q676" s="53"/>
      <c r="R676" s="54"/>
    </row>
    <row r="677" spans="1:18" s="13" customFormat="1" x14ac:dyDescent="0.2">
      <c r="A677" s="41" t="s">
        <v>176</v>
      </c>
      <c r="B677" s="42" t="s">
        <v>298</v>
      </c>
      <c r="C677" s="42" t="s">
        <v>40</v>
      </c>
      <c r="D677" s="42"/>
      <c r="E677" s="42"/>
      <c r="F677" s="42"/>
      <c r="G677" s="42"/>
      <c r="H677" s="42"/>
      <c r="I677" s="42"/>
      <c r="J677" s="43">
        <v>13535801.060000001</v>
      </c>
      <c r="K677" s="43">
        <v>13872891.060000001</v>
      </c>
      <c r="L677" s="65">
        <f>L678</f>
        <v>237621.8579</v>
      </c>
      <c r="M677" s="15"/>
      <c r="P677" s="66">
        <f>P678</f>
        <v>237621.8579</v>
      </c>
      <c r="Q677" s="53"/>
      <c r="R677" s="54"/>
    </row>
    <row r="678" spans="1:18" s="13" customFormat="1" x14ac:dyDescent="0.2">
      <c r="A678" s="41" t="s">
        <v>266</v>
      </c>
      <c r="B678" s="42" t="s">
        <v>298</v>
      </c>
      <c r="C678" s="42" t="s">
        <v>40</v>
      </c>
      <c r="D678" s="42" t="s">
        <v>47</v>
      </c>
      <c r="E678" s="42"/>
      <c r="F678" s="42"/>
      <c r="G678" s="42"/>
      <c r="H678" s="42"/>
      <c r="I678" s="42"/>
      <c r="J678" s="43">
        <v>13535801.060000001</v>
      </c>
      <c r="K678" s="43">
        <v>13872891.060000001</v>
      </c>
      <c r="L678" s="65">
        <f>L679+L689</f>
        <v>237621.8579</v>
      </c>
      <c r="M678" s="15"/>
      <c r="P678" s="66">
        <f>P679+P689</f>
        <v>237621.8579</v>
      </c>
      <c r="Q678" s="53"/>
      <c r="R678" s="54"/>
    </row>
    <row r="679" spans="1:18" s="13" customFormat="1" ht="36" x14ac:dyDescent="0.2">
      <c r="A679" s="41" t="s">
        <v>185</v>
      </c>
      <c r="B679" s="42" t="s">
        <v>298</v>
      </c>
      <c r="C679" s="42" t="s">
        <v>40</v>
      </c>
      <c r="D679" s="42" t="s">
        <v>47</v>
      </c>
      <c r="E679" s="42" t="s">
        <v>47</v>
      </c>
      <c r="F679" s="42" t="s">
        <v>26</v>
      </c>
      <c r="G679" s="42" t="s">
        <v>27</v>
      </c>
      <c r="H679" s="42" t="s">
        <v>28</v>
      </c>
      <c r="I679" s="42"/>
      <c r="J679" s="43">
        <v>13378481.060000001</v>
      </c>
      <c r="K679" s="43">
        <v>13715571.060000001</v>
      </c>
      <c r="L679" s="65">
        <f>L680</f>
        <v>41.32</v>
      </c>
      <c r="M679" s="15"/>
      <c r="P679" s="66">
        <f>P680</f>
        <v>41.32</v>
      </c>
      <c r="Q679" s="53"/>
      <c r="R679" s="54"/>
    </row>
    <row r="680" spans="1:18" s="13" customFormat="1" ht="24" x14ac:dyDescent="0.2">
      <c r="A680" s="41" t="s">
        <v>299</v>
      </c>
      <c r="B680" s="42" t="s">
        <v>298</v>
      </c>
      <c r="C680" s="42" t="s">
        <v>40</v>
      </c>
      <c r="D680" s="42" t="s">
        <v>47</v>
      </c>
      <c r="E680" s="42" t="s">
        <v>47</v>
      </c>
      <c r="F680" s="42" t="s">
        <v>26</v>
      </c>
      <c r="G680" s="42" t="s">
        <v>38</v>
      </c>
      <c r="H680" s="42" t="s">
        <v>28</v>
      </c>
      <c r="I680" s="42"/>
      <c r="J680" s="43">
        <v>13378481.060000001</v>
      </c>
      <c r="K680" s="43">
        <v>13715571.060000001</v>
      </c>
      <c r="L680" s="65">
        <f>L681+L685</f>
        <v>41.32</v>
      </c>
      <c r="M680" s="15"/>
      <c r="P680" s="66">
        <f>P681+P685</f>
        <v>41.32</v>
      </c>
      <c r="Q680" s="53"/>
      <c r="R680" s="54"/>
    </row>
    <row r="681" spans="1:18" s="13" customFormat="1" ht="24" x14ac:dyDescent="0.2">
      <c r="A681" s="41" t="s">
        <v>111</v>
      </c>
      <c r="B681" s="42" t="s">
        <v>298</v>
      </c>
      <c r="C681" s="42" t="s">
        <v>40</v>
      </c>
      <c r="D681" s="42" t="s">
        <v>47</v>
      </c>
      <c r="E681" s="42" t="s">
        <v>47</v>
      </c>
      <c r="F681" s="42" t="s">
        <v>26</v>
      </c>
      <c r="G681" s="42" t="s">
        <v>38</v>
      </c>
      <c r="H681" s="42" t="s">
        <v>112</v>
      </c>
      <c r="I681" s="42"/>
      <c r="J681" s="43">
        <v>13193050</v>
      </c>
      <c r="K681" s="43">
        <v>13530140</v>
      </c>
      <c r="L681" s="65">
        <f>L682</f>
        <v>0</v>
      </c>
      <c r="P681" s="66">
        <f>P682</f>
        <v>0</v>
      </c>
      <c r="Q681" s="53"/>
      <c r="R681" s="54"/>
    </row>
    <row r="682" spans="1:18" s="13" customFormat="1" ht="24" x14ac:dyDescent="0.2">
      <c r="A682" s="41" t="s">
        <v>113</v>
      </c>
      <c r="B682" s="42" t="s">
        <v>298</v>
      </c>
      <c r="C682" s="42" t="s">
        <v>40</v>
      </c>
      <c r="D682" s="42" t="s">
        <v>47</v>
      </c>
      <c r="E682" s="42" t="s">
        <v>47</v>
      </c>
      <c r="F682" s="42" t="s">
        <v>26</v>
      </c>
      <c r="G682" s="42" t="s">
        <v>38</v>
      </c>
      <c r="H682" s="42" t="s">
        <v>112</v>
      </c>
      <c r="I682" s="42" t="s">
        <v>114</v>
      </c>
      <c r="J682" s="43">
        <v>13193050</v>
      </c>
      <c r="K682" s="43">
        <v>13530140</v>
      </c>
      <c r="L682" s="65">
        <f>L683</f>
        <v>0</v>
      </c>
      <c r="P682" s="66">
        <f>P683</f>
        <v>0</v>
      </c>
      <c r="Q682" s="53"/>
      <c r="R682" s="54"/>
    </row>
    <row r="683" spans="1:18" s="13" customFormat="1" ht="36" hidden="1" x14ac:dyDescent="0.2">
      <c r="A683" s="63" t="s">
        <v>532</v>
      </c>
      <c r="B683" s="42" t="s">
        <v>298</v>
      </c>
      <c r="C683" s="42" t="s">
        <v>40</v>
      </c>
      <c r="D683" s="42" t="s">
        <v>47</v>
      </c>
      <c r="E683" s="42" t="s">
        <v>47</v>
      </c>
      <c r="F683" s="42" t="s">
        <v>26</v>
      </c>
      <c r="G683" s="42" t="s">
        <v>38</v>
      </c>
      <c r="H683" s="42" t="s">
        <v>533</v>
      </c>
      <c r="I683" s="42"/>
      <c r="J683" s="47">
        <v>0</v>
      </c>
      <c r="K683" s="47">
        <v>0</v>
      </c>
      <c r="L683" s="9">
        <f>L684</f>
        <v>0</v>
      </c>
      <c r="P683" s="9">
        <f>P684</f>
        <v>0</v>
      </c>
      <c r="Q683" s="53"/>
      <c r="R683" s="54"/>
    </row>
    <row r="684" spans="1:18" s="14" customFormat="1" ht="24" hidden="1" x14ac:dyDescent="0.2">
      <c r="A684" s="41" t="s">
        <v>113</v>
      </c>
      <c r="B684" s="42" t="s">
        <v>298</v>
      </c>
      <c r="C684" s="42" t="s">
        <v>40</v>
      </c>
      <c r="D684" s="42" t="s">
        <v>47</v>
      </c>
      <c r="E684" s="42" t="s">
        <v>47</v>
      </c>
      <c r="F684" s="42" t="s">
        <v>26</v>
      </c>
      <c r="G684" s="42" t="s">
        <v>38</v>
      </c>
      <c r="H684" s="42" t="s">
        <v>533</v>
      </c>
      <c r="I684" s="42" t="s">
        <v>114</v>
      </c>
      <c r="J684" s="47">
        <v>0</v>
      </c>
      <c r="K684" s="47">
        <v>0</v>
      </c>
      <c r="L684" s="55">
        <f>K684/1000</f>
        <v>0</v>
      </c>
      <c r="M684" s="12">
        <v>1</v>
      </c>
      <c r="P684" s="56">
        <f>K684/1000</f>
        <v>0</v>
      </c>
      <c r="Q684" s="53"/>
      <c r="R684" s="54"/>
    </row>
    <row r="685" spans="1:18" s="13" customFormat="1" ht="60" x14ac:dyDescent="0.2">
      <c r="A685" s="41" t="s">
        <v>237</v>
      </c>
      <c r="B685" s="42" t="s">
        <v>298</v>
      </c>
      <c r="C685" s="42" t="s">
        <v>40</v>
      </c>
      <c r="D685" s="42" t="s">
        <v>47</v>
      </c>
      <c r="E685" s="42" t="s">
        <v>47</v>
      </c>
      <c r="F685" s="42" t="s">
        <v>26</v>
      </c>
      <c r="G685" s="42" t="s">
        <v>38</v>
      </c>
      <c r="H685" s="42" t="s">
        <v>238</v>
      </c>
      <c r="I685" s="42"/>
      <c r="J685" s="43">
        <v>185431.06</v>
      </c>
      <c r="K685" s="43">
        <v>185431.06</v>
      </c>
      <c r="L685" s="65">
        <f>L686</f>
        <v>41.32</v>
      </c>
      <c r="P685" s="66">
        <f>P686</f>
        <v>41.32</v>
      </c>
      <c r="Q685" s="53"/>
      <c r="R685" s="54"/>
    </row>
    <row r="686" spans="1:18" s="13" customFormat="1" ht="24" x14ac:dyDescent="0.2">
      <c r="A686" s="41" t="s">
        <v>113</v>
      </c>
      <c r="B686" s="42" t="s">
        <v>298</v>
      </c>
      <c r="C686" s="42" t="s">
        <v>40</v>
      </c>
      <c r="D686" s="42" t="s">
        <v>47</v>
      </c>
      <c r="E686" s="42" t="s">
        <v>47</v>
      </c>
      <c r="F686" s="42" t="s">
        <v>26</v>
      </c>
      <c r="G686" s="42" t="s">
        <v>38</v>
      </c>
      <c r="H686" s="42" t="s">
        <v>238</v>
      </c>
      <c r="I686" s="42" t="s">
        <v>114</v>
      </c>
      <c r="J686" s="43">
        <v>185431.06</v>
      </c>
      <c r="K686" s="43">
        <v>185431.06</v>
      </c>
      <c r="L686" s="65">
        <f>L687</f>
        <v>41.32</v>
      </c>
      <c r="P686" s="66">
        <f>P687</f>
        <v>41.32</v>
      </c>
      <c r="Q686" s="53"/>
      <c r="R686" s="54"/>
    </row>
    <row r="687" spans="1:18" s="13" customFormat="1" ht="48" x14ac:dyDescent="0.2">
      <c r="A687" s="41" t="s">
        <v>39</v>
      </c>
      <c r="B687" s="42" t="s">
        <v>298</v>
      </c>
      <c r="C687" s="42" t="s">
        <v>40</v>
      </c>
      <c r="D687" s="42" t="s">
        <v>47</v>
      </c>
      <c r="E687" s="46" t="s">
        <v>40</v>
      </c>
      <c r="F687" s="46" t="s">
        <v>26</v>
      </c>
      <c r="G687" s="46" t="s">
        <v>27</v>
      </c>
      <c r="H687" s="46" t="s">
        <v>28</v>
      </c>
      <c r="I687" s="42"/>
      <c r="J687" s="43">
        <v>157320</v>
      </c>
      <c r="K687" s="43">
        <v>157320</v>
      </c>
      <c r="L687" s="9">
        <f>L688</f>
        <v>41.32</v>
      </c>
      <c r="P687" s="9">
        <f>P688</f>
        <v>41.32</v>
      </c>
      <c r="Q687" s="53"/>
      <c r="R687" s="54"/>
    </row>
    <row r="688" spans="1:18" s="13" customFormat="1" ht="60" x14ac:dyDescent="0.2">
      <c r="A688" s="41" t="s">
        <v>41</v>
      </c>
      <c r="B688" s="42" t="s">
        <v>298</v>
      </c>
      <c r="C688" s="42" t="s">
        <v>40</v>
      </c>
      <c r="D688" s="42" t="s">
        <v>47</v>
      </c>
      <c r="E688" s="46" t="s">
        <v>40</v>
      </c>
      <c r="F688" s="46" t="s">
        <v>26</v>
      </c>
      <c r="G688" s="46" t="s">
        <v>23</v>
      </c>
      <c r="H688" s="46" t="s">
        <v>28</v>
      </c>
      <c r="I688" s="42"/>
      <c r="J688" s="43">
        <v>41320</v>
      </c>
      <c r="K688" s="43">
        <v>41320</v>
      </c>
      <c r="L688" s="55">
        <f>K688/1000</f>
        <v>41.32</v>
      </c>
      <c r="M688" s="12">
        <v>1</v>
      </c>
      <c r="P688" s="56">
        <f>K688/1000</f>
        <v>41.32</v>
      </c>
      <c r="Q688" s="53"/>
      <c r="R688" s="54"/>
    </row>
    <row r="689" spans="1:18" s="13" customFormat="1" ht="24" x14ac:dyDescent="0.2">
      <c r="A689" s="41" t="s">
        <v>42</v>
      </c>
      <c r="B689" s="42" t="s">
        <v>298</v>
      </c>
      <c r="C689" s="42" t="s">
        <v>40</v>
      </c>
      <c r="D689" s="42" t="s">
        <v>47</v>
      </c>
      <c r="E689" s="46" t="s">
        <v>40</v>
      </c>
      <c r="F689" s="46" t="s">
        <v>26</v>
      </c>
      <c r="G689" s="46" t="s">
        <v>23</v>
      </c>
      <c r="H689" s="46" t="s">
        <v>43</v>
      </c>
      <c r="I689" s="42"/>
      <c r="J689" s="43">
        <v>41320</v>
      </c>
      <c r="K689" s="43">
        <v>41320</v>
      </c>
      <c r="L689" s="65">
        <f>L690+L695</f>
        <v>237580.5379</v>
      </c>
      <c r="P689" s="66">
        <f>P690+P695</f>
        <v>237580.5379</v>
      </c>
      <c r="Q689" s="53"/>
      <c r="R689" s="54"/>
    </row>
    <row r="690" spans="1:18" s="13" customFormat="1" ht="24" x14ac:dyDescent="0.2">
      <c r="A690" s="41" t="s">
        <v>113</v>
      </c>
      <c r="B690" s="42" t="s">
        <v>298</v>
      </c>
      <c r="C690" s="42" t="s">
        <v>40</v>
      </c>
      <c r="D690" s="42" t="s">
        <v>47</v>
      </c>
      <c r="E690" s="46" t="s">
        <v>40</v>
      </c>
      <c r="F690" s="46" t="s">
        <v>26</v>
      </c>
      <c r="G690" s="46" t="s">
        <v>23</v>
      </c>
      <c r="H690" s="46" t="s">
        <v>43</v>
      </c>
      <c r="I690" s="42" t="s">
        <v>114</v>
      </c>
      <c r="J690" s="43">
        <v>41320</v>
      </c>
      <c r="K690" s="43">
        <v>41320</v>
      </c>
      <c r="L690" s="65">
        <f>L691</f>
        <v>173794.14790000001</v>
      </c>
      <c r="P690" s="66">
        <f>P691</f>
        <v>173794.14790000001</v>
      </c>
      <c r="Q690" s="53"/>
      <c r="R690" s="54"/>
    </row>
    <row r="691" spans="1:18" s="13" customFormat="1" ht="60" x14ac:dyDescent="0.2">
      <c r="A691" s="41" t="s">
        <v>46</v>
      </c>
      <c r="B691" s="42" t="s">
        <v>298</v>
      </c>
      <c r="C691" s="42" t="s">
        <v>40</v>
      </c>
      <c r="D691" s="42" t="s">
        <v>47</v>
      </c>
      <c r="E691" s="46" t="s">
        <v>40</v>
      </c>
      <c r="F691" s="46" t="s">
        <v>26</v>
      </c>
      <c r="G691" s="46" t="s">
        <v>47</v>
      </c>
      <c r="H691" s="46" t="s">
        <v>28</v>
      </c>
      <c r="I691" s="42"/>
      <c r="J691" s="43">
        <v>116000</v>
      </c>
      <c r="K691" s="43">
        <v>116000</v>
      </c>
      <c r="L691" s="65">
        <f>L692</f>
        <v>173794.14790000001</v>
      </c>
      <c r="P691" s="66">
        <f>P692</f>
        <v>173794.14790000001</v>
      </c>
      <c r="Q691" s="53"/>
      <c r="R691" s="54"/>
    </row>
    <row r="692" spans="1:18" s="13" customFormat="1" x14ac:dyDescent="0.2">
      <c r="A692" s="41" t="s">
        <v>48</v>
      </c>
      <c r="B692" s="42" t="s">
        <v>298</v>
      </c>
      <c r="C692" s="42" t="s">
        <v>40</v>
      </c>
      <c r="D692" s="42" t="s">
        <v>47</v>
      </c>
      <c r="E692" s="46" t="s">
        <v>40</v>
      </c>
      <c r="F692" s="46" t="s">
        <v>26</v>
      </c>
      <c r="G692" s="46" t="s">
        <v>47</v>
      </c>
      <c r="H692" s="46" t="s">
        <v>49</v>
      </c>
      <c r="I692" s="42"/>
      <c r="J692" s="43">
        <v>116000</v>
      </c>
      <c r="K692" s="43">
        <v>116000</v>
      </c>
      <c r="L692" s="65">
        <f>L693</f>
        <v>173794.14790000001</v>
      </c>
      <c r="P692" s="66">
        <f>P693</f>
        <v>173794.14790000001</v>
      </c>
      <c r="Q692" s="53"/>
      <c r="R692" s="54"/>
    </row>
    <row r="693" spans="1:18" s="13" customFormat="1" ht="24" x14ac:dyDescent="0.2">
      <c r="A693" s="41" t="s">
        <v>113</v>
      </c>
      <c r="B693" s="42" t="s">
        <v>298</v>
      </c>
      <c r="C693" s="42" t="s">
        <v>40</v>
      </c>
      <c r="D693" s="42" t="s">
        <v>47</v>
      </c>
      <c r="E693" s="46" t="s">
        <v>40</v>
      </c>
      <c r="F693" s="46" t="s">
        <v>26</v>
      </c>
      <c r="G693" s="46" t="s">
        <v>47</v>
      </c>
      <c r="H693" s="46" t="s">
        <v>49</v>
      </c>
      <c r="I693" s="42" t="s">
        <v>114</v>
      </c>
      <c r="J693" s="43">
        <v>116000</v>
      </c>
      <c r="K693" s="43">
        <v>116000</v>
      </c>
      <c r="L693" s="9">
        <f>L694</f>
        <v>173794.14790000001</v>
      </c>
      <c r="P693" s="9">
        <f>P694</f>
        <v>173794.14790000001</v>
      </c>
      <c r="Q693" s="53"/>
      <c r="R693" s="54"/>
    </row>
    <row r="694" spans="1:18" s="13" customFormat="1" x14ac:dyDescent="0.2">
      <c r="A694" s="41" t="s">
        <v>183</v>
      </c>
      <c r="B694" s="42" t="s">
        <v>298</v>
      </c>
      <c r="C694" s="42" t="s">
        <v>149</v>
      </c>
      <c r="D694" s="42"/>
      <c r="E694" s="42"/>
      <c r="F694" s="42"/>
      <c r="G694" s="42"/>
      <c r="H694" s="42"/>
      <c r="I694" s="42"/>
      <c r="J694" s="43">
        <v>170457437.90000001</v>
      </c>
      <c r="K694" s="43">
        <v>173794147.90000001</v>
      </c>
      <c r="L694" s="55">
        <f>K694/1000</f>
        <v>173794.14790000001</v>
      </c>
      <c r="M694" s="12">
        <v>1</v>
      </c>
      <c r="P694" s="56">
        <f>K694/1000</f>
        <v>173794.14790000001</v>
      </c>
      <c r="Q694" s="53"/>
      <c r="R694" s="54"/>
    </row>
    <row r="695" spans="1:18" s="13" customFormat="1" x14ac:dyDescent="0.2">
      <c r="A695" s="41" t="s">
        <v>184</v>
      </c>
      <c r="B695" s="42" t="s">
        <v>298</v>
      </c>
      <c r="C695" s="42" t="s">
        <v>149</v>
      </c>
      <c r="D695" s="42" t="s">
        <v>21</v>
      </c>
      <c r="E695" s="42"/>
      <c r="F695" s="42"/>
      <c r="G695" s="42"/>
      <c r="H695" s="42"/>
      <c r="I695" s="42"/>
      <c r="J695" s="43">
        <v>125483157.90000001</v>
      </c>
      <c r="K695" s="43">
        <v>128819867.90000001</v>
      </c>
      <c r="L695" s="65">
        <f>L696</f>
        <v>63786.39</v>
      </c>
      <c r="P695" s="66">
        <f>P696</f>
        <v>63786.39</v>
      </c>
      <c r="Q695" s="53"/>
      <c r="R695" s="54"/>
    </row>
    <row r="696" spans="1:18" s="13" customFormat="1" ht="36" x14ac:dyDescent="0.2">
      <c r="A696" s="41" t="s">
        <v>185</v>
      </c>
      <c r="B696" s="42" t="s">
        <v>298</v>
      </c>
      <c r="C696" s="42" t="s">
        <v>149</v>
      </c>
      <c r="D696" s="42" t="s">
        <v>21</v>
      </c>
      <c r="E696" s="42" t="s">
        <v>47</v>
      </c>
      <c r="F696" s="42" t="s">
        <v>26</v>
      </c>
      <c r="G696" s="42" t="s">
        <v>27</v>
      </c>
      <c r="H696" s="42" t="s">
        <v>28</v>
      </c>
      <c r="I696" s="42"/>
      <c r="J696" s="43">
        <v>124270437.90000001</v>
      </c>
      <c r="K696" s="43">
        <v>127607147.90000001</v>
      </c>
      <c r="L696" s="65">
        <f>L697</f>
        <v>63786.39</v>
      </c>
      <c r="P696" s="66">
        <f>P697</f>
        <v>63786.39</v>
      </c>
      <c r="Q696" s="53"/>
      <c r="R696" s="54"/>
    </row>
    <row r="697" spans="1:18" s="13" customFormat="1" ht="24" x14ac:dyDescent="0.2">
      <c r="A697" s="41" t="s">
        <v>186</v>
      </c>
      <c r="B697" s="42" t="s">
        <v>298</v>
      </c>
      <c r="C697" s="42" t="s">
        <v>149</v>
      </c>
      <c r="D697" s="42" t="s">
        <v>21</v>
      </c>
      <c r="E697" s="42" t="s">
        <v>47</v>
      </c>
      <c r="F697" s="42" t="s">
        <v>26</v>
      </c>
      <c r="G697" s="42" t="s">
        <v>21</v>
      </c>
      <c r="H697" s="42" t="s">
        <v>28</v>
      </c>
      <c r="I697" s="42"/>
      <c r="J697" s="43">
        <v>96584260</v>
      </c>
      <c r="K697" s="43">
        <v>99149220</v>
      </c>
      <c r="L697" s="65">
        <f>L698</f>
        <v>63786.39</v>
      </c>
      <c r="P697" s="66">
        <f>P698</f>
        <v>63786.39</v>
      </c>
      <c r="Q697" s="53"/>
      <c r="R697" s="54"/>
    </row>
    <row r="698" spans="1:18" s="13" customFormat="1" ht="24" x14ac:dyDescent="0.2">
      <c r="A698" s="41" t="s">
        <v>111</v>
      </c>
      <c r="B698" s="42" t="s">
        <v>298</v>
      </c>
      <c r="C698" s="42" t="s">
        <v>149</v>
      </c>
      <c r="D698" s="42" t="s">
        <v>21</v>
      </c>
      <c r="E698" s="42" t="s">
        <v>47</v>
      </c>
      <c r="F698" s="42" t="s">
        <v>26</v>
      </c>
      <c r="G698" s="42" t="s">
        <v>21</v>
      </c>
      <c r="H698" s="42" t="s">
        <v>112</v>
      </c>
      <c r="I698" s="42"/>
      <c r="J698" s="43">
        <v>95686580</v>
      </c>
      <c r="K698" s="43">
        <v>98251540</v>
      </c>
      <c r="L698" s="9">
        <f>L699</f>
        <v>63786.39</v>
      </c>
      <c r="P698" s="9">
        <f>P699</f>
        <v>63786.39</v>
      </c>
      <c r="Q698" s="53"/>
      <c r="R698" s="54"/>
    </row>
    <row r="699" spans="1:18" s="13" customFormat="1" ht="60" x14ac:dyDescent="0.2">
      <c r="A699" s="41" t="s">
        <v>508</v>
      </c>
      <c r="B699" s="42" t="s">
        <v>298</v>
      </c>
      <c r="C699" s="42" t="s">
        <v>149</v>
      </c>
      <c r="D699" s="42" t="s">
        <v>21</v>
      </c>
      <c r="E699" s="42" t="s">
        <v>47</v>
      </c>
      <c r="F699" s="42" t="s">
        <v>26</v>
      </c>
      <c r="G699" s="42" t="s">
        <v>21</v>
      </c>
      <c r="H699" s="42" t="s">
        <v>112</v>
      </c>
      <c r="I699" s="42" t="s">
        <v>34</v>
      </c>
      <c r="J699" s="43">
        <v>61928570</v>
      </c>
      <c r="K699" s="43">
        <v>63786390</v>
      </c>
      <c r="L699" s="55">
        <f>K699/1000</f>
        <v>63786.39</v>
      </c>
      <c r="M699" s="12">
        <v>1</v>
      </c>
      <c r="P699" s="56">
        <f>K699/1000</f>
        <v>63786.39</v>
      </c>
      <c r="Q699" s="53"/>
      <c r="R699" s="54"/>
    </row>
    <row r="700" spans="1:18" s="13" customFormat="1" ht="24" x14ac:dyDescent="0.2">
      <c r="A700" s="41" t="s">
        <v>44</v>
      </c>
      <c r="B700" s="42" t="s">
        <v>298</v>
      </c>
      <c r="C700" s="42" t="s">
        <v>149</v>
      </c>
      <c r="D700" s="42" t="s">
        <v>21</v>
      </c>
      <c r="E700" s="42" t="s">
        <v>47</v>
      </c>
      <c r="F700" s="42" t="s">
        <v>26</v>
      </c>
      <c r="G700" s="42" t="s">
        <v>21</v>
      </c>
      <c r="H700" s="42" t="s">
        <v>112</v>
      </c>
      <c r="I700" s="42" t="s">
        <v>45</v>
      </c>
      <c r="J700" s="43">
        <v>6260320</v>
      </c>
      <c r="K700" s="43">
        <v>6260320</v>
      </c>
      <c r="L700" s="65" t="e">
        <f>L701+#REF!</f>
        <v>#REF!</v>
      </c>
      <c r="P700" s="66" t="e">
        <f>P701+#REF!</f>
        <v>#REF!</v>
      </c>
      <c r="Q700" s="53"/>
      <c r="R700" s="54"/>
    </row>
    <row r="701" spans="1:18" s="13" customFormat="1" ht="24" x14ac:dyDescent="0.2">
      <c r="A701" s="41" t="s">
        <v>113</v>
      </c>
      <c r="B701" s="42" t="s">
        <v>298</v>
      </c>
      <c r="C701" s="42" t="s">
        <v>149</v>
      </c>
      <c r="D701" s="42" t="s">
        <v>21</v>
      </c>
      <c r="E701" s="42" t="s">
        <v>47</v>
      </c>
      <c r="F701" s="42" t="s">
        <v>26</v>
      </c>
      <c r="G701" s="42" t="s">
        <v>21</v>
      </c>
      <c r="H701" s="42" t="s">
        <v>112</v>
      </c>
      <c r="I701" s="42" t="s">
        <v>114</v>
      </c>
      <c r="J701" s="43">
        <v>26603460</v>
      </c>
      <c r="K701" s="43">
        <v>27310600</v>
      </c>
      <c r="L701" s="65" t="e">
        <f>L702+L803+#REF!+#REF!</f>
        <v>#REF!</v>
      </c>
      <c r="P701" s="66" t="e">
        <f>P702+P803+#REF!+#REF!</f>
        <v>#REF!</v>
      </c>
      <c r="Q701" s="53"/>
      <c r="R701" s="54"/>
    </row>
    <row r="702" spans="1:18" s="13" customFormat="1" x14ac:dyDescent="0.2">
      <c r="A702" s="41" t="s">
        <v>79</v>
      </c>
      <c r="B702" s="42" t="s">
        <v>298</v>
      </c>
      <c r="C702" s="42" t="s">
        <v>149</v>
      </c>
      <c r="D702" s="42" t="s">
        <v>21</v>
      </c>
      <c r="E702" s="42" t="s">
        <v>47</v>
      </c>
      <c r="F702" s="42" t="s">
        <v>26</v>
      </c>
      <c r="G702" s="42" t="s">
        <v>21</v>
      </c>
      <c r="H702" s="42" t="s">
        <v>112</v>
      </c>
      <c r="I702" s="42" t="s">
        <v>80</v>
      </c>
      <c r="J702" s="43">
        <v>894230</v>
      </c>
      <c r="K702" s="43">
        <v>894230</v>
      </c>
      <c r="L702" s="65">
        <f>L703+L755+L785+L790</f>
        <v>95650.847899999993</v>
      </c>
      <c r="P702" s="66">
        <f>P703+P755+P785+P790</f>
        <v>95650.847899999993</v>
      </c>
      <c r="Q702" s="53"/>
      <c r="R702" s="54"/>
    </row>
    <row r="703" spans="1:18" s="13" customFormat="1" hidden="1" x14ac:dyDescent="0.2">
      <c r="A703" s="34" t="s">
        <v>120</v>
      </c>
      <c r="B703" s="42" t="s">
        <v>298</v>
      </c>
      <c r="C703" s="42" t="s">
        <v>149</v>
      </c>
      <c r="D703" s="42" t="s">
        <v>21</v>
      </c>
      <c r="E703" s="42" t="s">
        <v>47</v>
      </c>
      <c r="F703" s="42" t="s">
        <v>26</v>
      </c>
      <c r="G703" s="42" t="s">
        <v>21</v>
      </c>
      <c r="H703" s="42" t="s">
        <v>121</v>
      </c>
      <c r="I703" s="42"/>
      <c r="J703" s="47">
        <v>0</v>
      </c>
      <c r="K703" s="47">
        <v>0</v>
      </c>
      <c r="L703" s="65">
        <f>L704+L721+L732+L728+L739+L743+L747+L751</f>
        <v>5464.5379000000003</v>
      </c>
      <c r="P703" s="66">
        <f>P704+P721+P732+P728+P739+P743+P747+P751</f>
        <v>5464.5379000000003</v>
      </c>
      <c r="Q703" s="53"/>
      <c r="R703" s="54"/>
    </row>
    <row r="704" spans="1:18" s="13" customFormat="1" ht="24" hidden="1" x14ac:dyDescent="0.2">
      <c r="A704" s="41" t="s">
        <v>44</v>
      </c>
      <c r="B704" s="42" t="s">
        <v>298</v>
      </c>
      <c r="C704" s="42" t="s">
        <v>149</v>
      </c>
      <c r="D704" s="42" t="s">
        <v>21</v>
      </c>
      <c r="E704" s="42" t="s">
        <v>47</v>
      </c>
      <c r="F704" s="42" t="s">
        <v>26</v>
      </c>
      <c r="G704" s="42" t="s">
        <v>21</v>
      </c>
      <c r="H704" s="42" t="s">
        <v>121</v>
      </c>
      <c r="I704" s="42" t="s">
        <v>45</v>
      </c>
      <c r="J704" s="47">
        <v>0</v>
      </c>
      <c r="K704" s="47">
        <v>0</v>
      </c>
      <c r="L704" s="65">
        <f>L705+L710+L713+L716</f>
        <v>897.68</v>
      </c>
      <c r="P704" s="66">
        <f>P705+P710+P713+P716</f>
        <v>897.68</v>
      </c>
      <c r="Q704" s="53"/>
      <c r="R704" s="54"/>
    </row>
    <row r="705" spans="1:18" s="13" customFormat="1" ht="24" hidden="1" x14ac:dyDescent="0.2">
      <c r="A705" s="41" t="s">
        <v>113</v>
      </c>
      <c r="B705" s="42" t="s">
        <v>298</v>
      </c>
      <c r="C705" s="42" t="s">
        <v>149</v>
      </c>
      <c r="D705" s="42" t="s">
        <v>21</v>
      </c>
      <c r="E705" s="42" t="s">
        <v>47</v>
      </c>
      <c r="F705" s="42" t="s">
        <v>26</v>
      </c>
      <c r="G705" s="42" t="s">
        <v>21</v>
      </c>
      <c r="H705" s="42" t="s">
        <v>121</v>
      </c>
      <c r="I705" s="42" t="s">
        <v>114</v>
      </c>
      <c r="J705" s="47">
        <v>0</v>
      </c>
      <c r="K705" s="47">
        <v>0</v>
      </c>
      <c r="L705" s="65">
        <f>L706</f>
        <v>0</v>
      </c>
      <c r="P705" s="66">
        <f>P706</f>
        <v>0</v>
      </c>
      <c r="Q705" s="53"/>
      <c r="R705" s="54"/>
    </row>
    <row r="706" spans="1:18" s="13" customFormat="1" ht="60" hidden="1" x14ac:dyDescent="0.2">
      <c r="A706" s="57" t="s">
        <v>228</v>
      </c>
      <c r="B706" s="42" t="s">
        <v>298</v>
      </c>
      <c r="C706" s="42" t="s">
        <v>149</v>
      </c>
      <c r="D706" s="42" t="s">
        <v>21</v>
      </c>
      <c r="E706" s="42" t="s">
        <v>47</v>
      </c>
      <c r="F706" s="42" t="s">
        <v>26</v>
      </c>
      <c r="G706" s="42" t="s">
        <v>21</v>
      </c>
      <c r="H706" s="42" t="s">
        <v>229</v>
      </c>
      <c r="I706" s="42"/>
      <c r="J706" s="47">
        <v>0</v>
      </c>
      <c r="K706" s="47">
        <v>0</v>
      </c>
      <c r="L706" s="9">
        <f>L707+L708+L709</f>
        <v>0</v>
      </c>
      <c r="P706" s="9">
        <f>P707+P708+P709</f>
        <v>0</v>
      </c>
      <c r="Q706" s="53"/>
      <c r="R706" s="54"/>
    </row>
    <row r="707" spans="1:18" s="13" customFormat="1" ht="24" hidden="1" x14ac:dyDescent="0.2">
      <c r="A707" s="41" t="s">
        <v>113</v>
      </c>
      <c r="B707" s="42" t="s">
        <v>298</v>
      </c>
      <c r="C707" s="42" t="s">
        <v>149</v>
      </c>
      <c r="D707" s="42" t="s">
        <v>21</v>
      </c>
      <c r="E707" s="42" t="s">
        <v>47</v>
      </c>
      <c r="F707" s="42" t="s">
        <v>26</v>
      </c>
      <c r="G707" s="42" t="s">
        <v>21</v>
      </c>
      <c r="H707" s="42" t="s">
        <v>229</v>
      </c>
      <c r="I707" s="42" t="s">
        <v>114</v>
      </c>
      <c r="J707" s="47">
        <v>0</v>
      </c>
      <c r="K707" s="47">
        <v>0</v>
      </c>
      <c r="L707" s="55">
        <f>K707/1000</f>
        <v>0</v>
      </c>
      <c r="M707" s="12">
        <v>1</v>
      </c>
      <c r="P707" s="56">
        <f>K707/1000</f>
        <v>0</v>
      </c>
      <c r="Q707" s="53"/>
      <c r="R707" s="54"/>
    </row>
    <row r="708" spans="1:18" s="13" customFormat="1" hidden="1" x14ac:dyDescent="0.2">
      <c r="A708" s="41" t="s">
        <v>300</v>
      </c>
      <c r="B708" s="42" t="s">
        <v>298</v>
      </c>
      <c r="C708" s="42" t="s">
        <v>149</v>
      </c>
      <c r="D708" s="42" t="s">
        <v>21</v>
      </c>
      <c r="E708" s="42" t="s">
        <v>47</v>
      </c>
      <c r="F708" s="42" t="s">
        <v>26</v>
      </c>
      <c r="G708" s="42" t="s">
        <v>21</v>
      </c>
      <c r="H708" s="42" t="s">
        <v>301</v>
      </c>
      <c r="I708" s="42"/>
      <c r="J708" s="43">
        <v>0</v>
      </c>
      <c r="K708" s="43">
        <v>0</v>
      </c>
      <c r="L708" s="55">
        <f>K708/1000</f>
        <v>0</v>
      </c>
      <c r="M708" s="12">
        <v>1</v>
      </c>
      <c r="P708" s="56">
        <f>K708/1000</f>
        <v>0</v>
      </c>
      <c r="Q708" s="53"/>
      <c r="R708" s="54"/>
    </row>
    <row r="709" spans="1:18" s="13" customFormat="1" ht="24" hidden="1" x14ac:dyDescent="0.2">
      <c r="A709" s="41" t="s">
        <v>44</v>
      </c>
      <c r="B709" s="42" t="s">
        <v>298</v>
      </c>
      <c r="C709" s="42" t="s">
        <v>149</v>
      </c>
      <c r="D709" s="42" t="s">
        <v>21</v>
      </c>
      <c r="E709" s="42" t="s">
        <v>47</v>
      </c>
      <c r="F709" s="42" t="s">
        <v>26</v>
      </c>
      <c r="G709" s="42" t="s">
        <v>21</v>
      </c>
      <c r="H709" s="42" t="s">
        <v>301</v>
      </c>
      <c r="I709" s="42" t="s">
        <v>45</v>
      </c>
      <c r="J709" s="43">
        <v>0</v>
      </c>
      <c r="K709" s="43">
        <v>0</v>
      </c>
      <c r="L709" s="55">
        <f>K709/1000</f>
        <v>0</v>
      </c>
      <c r="M709" s="12">
        <v>1</v>
      </c>
      <c r="P709" s="56">
        <f>K709/1000</f>
        <v>0</v>
      </c>
      <c r="Q709" s="53"/>
      <c r="R709" s="54"/>
    </row>
    <row r="710" spans="1:18" s="13" customFormat="1" ht="24" hidden="1" x14ac:dyDescent="0.2">
      <c r="A710" s="41" t="s">
        <v>113</v>
      </c>
      <c r="B710" s="42" t="s">
        <v>298</v>
      </c>
      <c r="C710" s="42" t="s">
        <v>149</v>
      </c>
      <c r="D710" s="42" t="s">
        <v>21</v>
      </c>
      <c r="E710" s="42" t="s">
        <v>47</v>
      </c>
      <c r="F710" s="42" t="s">
        <v>26</v>
      </c>
      <c r="G710" s="42" t="s">
        <v>21</v>
      </c>
      <c r="H710" s="42" t="s">
        <v>301</v>
      </c>
      <c r="I710" s="42" t="s">
        <v>114</v>
      </c>
      <c r="J710" s="43">
        <v>0</v>
      </c>
      <c r="K710" s="43">
        <v>0</v>
      </c>
      <c r="L710" s="65">
        <f>L711</f>
        <v>0</v>
      </c>
      <c r="P710" s="66">
        <f>P711</f>
        <v>0</v>
      </c>
      <c r="Q710" s="53"/>
      <c r="R710" s="54"/>
    </row>
    <row r="711" spans="1:18" s="13" customFormat="1" ht="24" hidden="1" x14ac:dyDescent="0.2">
      <c r="A711" s="41" t="s">
        <v>302</v>
      </c>
      <c r="B711" s="42" t="s">
        <v>298</v>
      </c>
      <c r="C711" s="42" t="s">
        <v>149</v>
      </c>
      <c r="D711" s="42" t="s">
        <v>21</v>
      </c>
      <c r="E711" s="42" t="s">
        <v>47</v>
      </c>
      <c r="F711" s="42" t="s">
        <v>26</v>
      </c>
      <c r="G711" s="42" t="s">
        <v>21</v>
      </c>
      <c r="H711" s="42" t="s">
        <v>303</v>
      </c>
      <c r="I711" s="42"/>
      <c r="J711" s="47">
        <v>0</v>
      </c>
      <c r="K711" s="47">
        <v>0</v>
      </c>
      <c r="L711" s="9">
        <f>L712</f>
        <v>0</v>
      </c>
      <c r="P711" s="9">
        <f>P712</f>
        <v>0</v>
      </c>
      <c r="Q711" s="53"/>
      <c r="R711" s="54"/>
    </row>
    <row r="712" spans="1:18" s="14" customFormat="1" ht="24" hidden="1" x14ac:dyDescent="0.2">
      <c r="A712" s="41" t="s">
        <v>113</v>
      </c>
      <c r="B712" s="42" t="s">
        <v>298</v>
      </c>
      <c r="C712" s="42" t="s">
        <v>149</v>
      </c>
      <c r="D712" s="42" t="s">
        <v>21</v>
      </c>
      <c r="E712" s="42" t="s">
        <v>47</v>
      </c>
      <c r="F712" s="42" t="s">
        <v>26</v>
      </c>
      <c r="G712" s="42" t="s">
        <v>21</v>
      </c>
      <c r="H712" s="42" t="s">
        <v>303</v>
      </c>
      <c r="I712" s="42" t="s">
        <v>114</v>
      </c>
      <c r="J712" s="47">
        <v>0</v>
      </c>
      <c r="K712" s="47">
        <v>0</v>
      </c>
      <c r="L712" s="55">
        <f>K712/1000</f>
        <v>0</v>
      </c>
      <c r="M712" s="12">
        <v>1</v>
      </c>
      <c r="P712" s="56">
        <f>K712/1000</f>
        <v>0</v>
      </c>
      <c r="Q712" s="53"/>
      <c r="R712" s="54"/>
    </row>
    <row r="713" spans="1:18" s="13" customFormat="1" ht="36" hidden="1" x14ac:dyDescent="0.2">
      <c r="A713" s="63" t="s">
        <v>532</v>
      </c>
      <c r="B713" s="42" t="s">
        <v>298</v>
      </c>
      <c r="C713" s="42" t="s">
        <v>149</v>
      </c>
      <c r="D713" s="42" t="s">
        <v>21</v>
      </c>
      <c r="E713" s="42" t="s">
        <v>47</v>
      </c>
      <c r="F713" s="42" t="s">
        <v>26</v>
      </c>
      <c r="G713" s="42" t="s">
        <v>21</v>
      </c>
      <c r="H713" s="42" t="s">
        <v>533</v>
      </c>
      <c r="I713" s="42"/>
      <c r="J713" s="47">
        <v>0</v>
      </c>
      <c r="K713" s="47">
        <v>0</v>
      </c>
      <c r="L713" s="65">
        <f>L714</f>
        <v>0</v>
      </c>
      <c r="P713" s="66">
        <f>P714</f>
        <v>0</v>
      </c>
      <c r="Q713" s="53"/>
      <c r="R713" s="54"/>
    </row>
    <row r="714" spans="1:18" s="13" customFormat="1" ht="24" hidden="1" x14ac:dyDescent="0.2">
      <c r="A714" s="41" t="s">
        <v>44</v>
      </c>
      <c r="B714" s="42" t="s">
        <v>298</v>
      </c>
      <c r="C714" s="42" t="s">
        <v>149</v>
      </c>
      <c r="D714" s="42" t="s">
        <v>21</v>
      </c>
      <c r="E714" s="42" t="s">
        <v>47</v>
      </c>
      <c r="F714" s="42" t="s">
        <v>26</v>
      </c>
      <c r="G714" s="42" t="s">
        <v>21</v>
      </c>
      <c r="H714" s="42" t="s">
        <v>533</v>
      </c>
      <c r="I714" s="42" t="s">
        <v>45</v>
      </c>
      <c r="J714" s="47">
        <v>0</v>
      </c>
      <c r="K714" s="47">
        <v>0</v>
      </c>
      <c r="L714" s="9">
        <f>L715</f>
        <v>0</v>
      </c>
      <c r="P714" s="9">
        <f>P715</f>
        <v>0</v>
      </c>
      <c r="Q714" s="53"/>
      <c r="R714" s="54"/>
    </row>
    <row r="715" spans="1:18" s="14" customFormat="1" ht="36" hidden="1" x14ac:dyDescent="0.2">
      <c r="A715" s="41" t="s">
        <v>527</v>
      </c>
      <c r="B715" s="42" t="s">
        <v>298</v>
      </c>
      <c r="C715" s="42" t="s">
        <v>149</v>
      </c>
      <c r="D715" s="42" t="s">
        <v>21</v>
      </c>
      <c r="E715" s="42" t="s">
        <v>47</v>
      </c>
      <c r="F715" s="42" t="s">
        <v>26</v>
      </c>
      <c r="G715" s="42" t="s">
        <v>21</v>
      </c>
      <c r="H715" s="42" t="s">
        <v>528</v>
      </c>
      <c r="I715" s="42"/>
      <c r="J715" s="47">
        <v>0</v>
      </c>
      <c r="K715" s="47">
        <v>0</v>
      </c>
      <c r="L715" s="55">
        <f>K715/1000</f>
        <v>0</v>
      </c>
      <c r="M715" s="12">
        <v>1</v>
      </c>
      <c r="P715" s="56">
        <f>K715/1000</f>
        <v>0</v>
      </c>
      <c r="Q715" s="53"/>
      <c r="R715" s="54"/>
    </row>
    <row r="716" spans="1:18" s="13" customFormat="1" ht="24" hidden="1" x14ac:dyDescent="0.2">
      <c r="A716" s="41" t="s">
        <v>44</v>
      </c>
      <c r="B716" s="42" t="s">
        <v>298</v>
      </c>
      <c r="C716" s="42" t="s">
        <v>149</v>
      </c>
      <c r="D716" s="42" t="s">
        <v>21</v>
      </c>
      <c r="E716" s="42" t="s">
        <v>47</v>
      </c>
      <c r="F716" s="42" t="s">
        <v>26</v>
      </c>
      <c r="G716" s="42" t="s">
        <v>21</v>
      </c>
      <c r="H716" s="42" t="s">
        <v>528</v>
      </c>
      <c r="I716" s="42" t="s">
        <v>45</v>
      </c>
      <c r="J716" s="47">
        <v>0</v>
      </c>
      <c r="K716" s="47">
        <v>0</v>
      </c>
      <c r="L716" s="65">
        <f>L718+L720+L719</f>
        <v>897.68</v>
      </c>
      <c r="P716" s="66">
        <f>P718+P720+P719</f>
        <v>897.68</v>
      </c>
      <c r="Q716" s="53"/>
      <c r="R716" s="54"/>
    </row>
    <row r="717" spans="1:18" s="13" customFormat="1" ht="36" x14ac:dyDescent="0.2">
      <c r="A717" s="41" t="s">
        <v>304</v>
      </c>
      <c r="B717" s="42" t="s">
        <v>298</v>
      </c>
      <c r="C717" s="42" t="s">
        <v>149</v>
      </c>
      <c r="D717" s="42" t="s">
        <v>21</v>
      </c>
      <c r="E717" s="42" t="s">
        <v>47</v>
      </c>
      <c r="F717" s="42" t="s">
        <v>26</v>
      </c>
      <c r="G717" s="42" t="s">
        <v>21</v>
      </c>
      <c r="H717" s="42" t="s">
        <v>305</v>
      </c>
      <c r="I717" s="42"/>
      <c r="J717" s="43">
        <v>897680</v>
      </c>
      <c r="K717" s="43">
        <v>897680</v>
      </c>
      <c r="L717" s="9">
        <f>L718+L719+L720</f>
        <v>897.68</v>
      </c>
      <c r="P717" s="9">
        <f>P718+P719+P720</f>
        <v>897.68</v>
      </c>
      <c r="Q717" s="53"/>
      <c r="R717" s="54"/>
    </row>
    <row r="718" spans="1:18" s="13" customFormat="1" ht="60" x14ac:dyDescent="0.2">
      <c r="A718" s="41" t="s">
        <v>508</v>
      </c>
      <c r="B718" s="42" t="s">
        <v>298</v>
      </c>
      <c r="C718" s="42" t="s">
        <v>149</v>
      </c>
      <c r="D718" s="42" t="s">
        <v>21</v>
      </c>
      <c r="E718" s="42" t="s">
        <v>47</v>
      </c>
      <c r="F718" s="42" t="s">
        <v>26</v>
      </c>
      <c r="G718" s="42" t="s">
        <v>21</v>
      </c>
      <c r="H718" s="42" t="s">
        <v>305</v>
      </c>
      <c r="I718" s="42" t="s">
        <v>34</v>
      </c>
      <c r="J718" s="43">
        <v>879170</v>
      </c>
      <c r="K718" s="43">
        <v>879170</v>
      </c>
      <c r="L718" s="55">
        <f>K718/1000</f>
        <v>879.17</v>
      </c>
      <c r="M718" s="12">
        <v>1</v>
      </c>
      <c r="P718" s="56">
        <f>K718/1000</f>
        <v>879.17</v>
      </c>
      <c r="Q718" s="53"/>
      <c r="R718" s="54"/>
    </row>
    <row r="719" spans="1:18" s="13" customFormat="1" x14ac:dyDescent="0.2">
      <c r="A719" s="41" t="s">
        <v>69</v>
      </c>
      <c r="B719" s="42" t="s">
        <v>298</v>
      </c>
      <c r="C719" s="42" t="s">
        <v>149</v>
      </c>
      <c r="D719" s="42" t="s">
        <v>21</v>
      </c>
      <c r="E719" s="42" t="s">
        <v>47</v>
      </c>
      <c r="F719" s="42" t="s">
        <v>26</v>
      </c>
      <c r="G719" s="42" t="s">
        <v>21</v>
      </c>
      <c r="H719" s="42" t="s">
        <v>305</v>
      </c>
      <c r="I719" s="42" t="s">
        <v>70</v>
      </c>
      <c r="J719" s="43">
        <v>18510</v>
      </c>
      <c r="K719" s="43">
        <v>18510</v>
      </c>
      <c r="L719" s="55">
        <f>K719/1000</f>
        <v>18.510000000000002</v>
      </c>
      <c r="M719" s="12">
        <v>1</v>
      </c>
      <c r="P719" s="56">
        <f>K719/1000</f>
        <v>18.510000000000002</v>
      </c>
      <c r="Q719" s="53"/>
      <c r="R719" s="54"/>
    </row>
    <row r="720" spans="1:18" s="13" customFormat="1" ht="36" hidden="1" x14ac:dyDescent="0.2">
      <c r="A720" s="41" t="s">
        <v>306</v>
      </c>
      <c r="B720" s="42" t="s">
        <v>298</v>
      </c>
      <c r="C720" s="42" t="s">
        <v>149</v>
      </c>
      <c r="D720" s="42" t="s">
        <v>21</v>
      </c>
      <c r="E720" s="42" t="s">
        <v>47</v>
      </c>
      <c r="F720" s="42" t="s">
        <v>26</v>
      </c>
      <c r="G720" s="42" t="s">
        <v>21</v>
      </c>
      <c r="H720" s="42" t="s">
        <v>307</v>
      </c>
      <c r="I720" s="42"/>
      <c r="J720" s="47">
        <v>0</v>
      </c>
      <c r="K720" s="47">
        <v>0</v>
      </c>
      <c r="L720" s="55">
        <f>K720/1000</f>
        <v>0</v>
      </c>
      <c r="M720" s="12">
        <v>1</v>
      </c>
      <c r="P720" s="56">
        <f>K720/1000</f>
        <v>0</v>
      </c>
      <c r="Q720" s="53"/>
      <c r="R720" s="54"/>
    </row>
    <row r="721" spans="1:18" s="13" customFormat="1" ht="24" hidden="1" x14ac:dyDescent="0.2">
      <c r="A721" s="41" t="s">
        <v>44</v>
      </c>
      <c r="B721" s="42" t="s">
        <v>298</v>
      </c>
      <c r="C721" s="42" t="s">
        <v>149</v>
      </c>
      <c r="D721" s="42" t="s">
        <v>21</v>
      </c>
      <c r="E721" s="42" t="s">
        <v>47</v>
      </c>
      <c r="F721" s="42" t="s">
        <v>26</v>
      </c>
      <c r="G721" s="42" t="s">
        <v>21</v>
      </c>
      <c r="H721" s="42" t="s">
        <v>307</v>
      </c>
      <c r="I721" s="42" t="s">
        <v>45</v>
      </c>
      <c r="J721" s="47">
        <v>0</v>
      </c>
      <c r="K721" s="47">
        <v>0</v>
      </c>
      <c r="L721" s="65">
        <f>L722+L725</f>
        <v>0</v>
      </c>
      <c r="P721" s="66">
        <f>P722+P725</f>
        <v>0</v>
      </c>
      <c r="Q721" s="53"/>
      <c r="R721" s="54"/>
    </row>
    <row r="722" spans="1:18" s="13" customFormat="1" ht="48" hidden="1" x14ac:dyDescent="0.2">
      <c r="A722" s="41" t="s">
        <v>308</v>
      </c>
      <c r="B722" s="42" t="s">
        <v>298</v>
      </c>
      <c r="C722" s="42" t="s">
        <v>149</v>
      </c>
      <c r="D722" s="42" t="s">
        <v>21</v>
      </c>
      <c r="E722" s="42" t="s">
        <v>47</v>
      </c>
      <c r="F722" s="42" t="s">
        <v>26</v>
      </c>
      <c r="G722" s="42" t="s">
        <v>21</v>
      </c>
      <c r="H722" s="42" t="s">
        <v>309</v>
      </c>
      <c r="I722" s="42"/>
      <c r="J722" s="47">
        <v>0</v>
      </c>
      <c r="K722" s="47">
        <v>0</v>
      </c>
      <c r="L722" s="65">
        <f>L723</f>
        <v>0</v>
      </c>
      <c r="P722" s="66">
        <f>P723</f>
        <v>0</v>
      </c>
      <c r="Q722" s="53"/>
      <c r="R722" s="54"/>
    </row>
    <row r="723" spans="1:18" s="13" customFormat="1" ht="24" hidden="1" x14ac:dyDescent="0.2">
      <c r="A723" s="41" t="s">
        <v>44</v>
      </c>
      <c r="B723" s="42" t="s">
        <v>298</v>
      </c>
      <c r="C723" s="42" t="s">
        <v>149</v>
      </c>
      <c r="D723" s="42" t="s">
        <v>21</v>
      </c>
      <c r="E723" s="42" t="s">
        <v>47</v>
      </c>
      <c r="F723" s="42" t="s">
        <v>26</v>
      </c>
      <c r="G723" s="42" t="s">
        <v>21</v>
      </c>
      <c r="H723" s="42" t="s">
        <v>309</v>
      </c>
      <c r="I723" s="42" t="s">
        <v>45</v>
      </c>
      <c r="J723" s="47">
        <v>0</v>
      </c>
      <c r="K723" s="47">
        <v>0</v>
      </c>
      <c r="L723" s="9">
        <f>L724</f>
        <v>0</v>
      </c>
      <c r="P723" s="9">
        <f>P724</f>
        <v>0</v>
      </c>
      <c r="Q723" s="53"/>
      <c r="R723" s="54"/>
    </row>
    <row r="724" spans="1:18" s="13" customFormat="1" ht="48" hidden="1" x14ac:dyDescent="0.2">
      <c r="A724" s="41" t="s">
        <v>310</v>
      </c>
      <c r="B724" s="42" t="s">
        <v>298</v>
      </c>
      <c r="C724" s="42" t="s">
        <v>149</v>
      </c>
      <c r="D724" s="42" t="s">
        <v>21</v>
      </c>
      <c r="E724" s="42" t="s">
        <v>47</v>
      </c>
      <c r="F724" s="42" t="s">
        <v>26</v>
      </c>
      <c r="G724" s="42" t="s">
        <v>21</v>
      </c>
      <c r="H724" s="42" t="s">
        <v>311</v>
      </c>
      <c r="I724" s="42"/>
      <c r="J724" s="47">
        <v>0</v>
      </c>
      <c r="K724" s="47">
        <v>0</v>
      </c>
      <c r="L724" s="55">
        <f>K724/1000</f>
        <v>0</v>
      </c>
      <c r="M724" s="12">
        <v>1</v>
      </c>
      <c r="P724" s="56">
        <f>K724/1000</f>
        <v>0</v>
      </c>
      <c r="Q724" s="53"/>
      <c r="R724" s="54"/>
    </row>
    <row r="725" spans="1:18" s="13" customFormat="1" ht="60" hidden="1" x14ac:dyDescent="0.2">
      <c r="A725" s="41" t="s">
        <v>508</v>
      </c>
      <c r="B725" s="42" t="s">
        <v>298</v>
      </c>
      <c r="C725" s="42" t="s">
        <v>149</v>
      </c>
      <c r="D725" s="42" t="s">
        <v>21</v>
      </c>
      <c r="E725" s="42" t="s">
        <v>47</v>
      </c>
      <c r="F725" s="42" t="s">
        <v>26</v>
      </c>
      <c r="G725" s="42" t="s">
        <v>21</v>
      </c>
      <c r="H725" s="42" t="s">
        <v>311</v>
      </c>
      <c r="I725" s="42" t="s">
        <v>34</v>
      </c>
      <c r="J725" s="47">
        <v>0</v>
      </c>
      <c r="K725" s="47">
        <v>0</v>
      </c>
      <c r="L725" s="65">
        <f>L726</f>
        <v>0</v>
      </c>
      <c r="P725" s="66">
        <f>P726</f>
        <v>0</v>
      </c>
      <c r="Q725" s="53"/>
      <c r="R725" s="54"/>
    </row>
    <row r="726" spans="1:18" s="13" customFormat="1" ht="24" hidden="1" x14ac:dyDescent="0.2">
      <c r="A726" s="41" t="s">
        <v>312</v>
      </c>
      <c r="B726" s="42" t="s">
        <v>298</v>
      </c>
      <c r="C726" s="42" t="s">
        <v>149</v>
      </c>
      <c r="D726" s="42" t="s">
        <v>21</v>
      </c>
      <c r="E726" s="42" t="s">
        <v>47</v>
      </c>
      <c r="F726" s="42" t="s">
        <v>26</v>
      </c>
      <c r="G726" s="42" t="s">
        <v>21</v>
      </c>
      <c r="H726" s="42" t="s">
        <v>313</v>
      </c>
      <c r="I726" s="42"/>
      <c r="J726" s="47">
        <v>0</v>
      </c>
      <c r="K726" s="47">
        <v>0</v>
      </c>
      <c r="L726" s="9">
        <f>L727</f>
        <v>0</v>
      </c>
      <c r="P726" s="9">
        <f>P727</f>
        <v>0</v>
      </c>
      <c r="Q726" s="53"/>
      <c r="R726" s="54"/>
    </row>
    <row r="727" spans="1:18" s="13" customFormat="1" ht="24" hidden="1" x14ac:dyDescent="0.2">
      <c r="A727" s="41" t="s">
        <v>44</v>
      </c>
      <c r="B727" s="42" t="s">
        <v>298</v>
      </c>
      <c r="C727" s="42" t="s">
        <v>149</v>
      </c>
      <c r="D727" s="42" t="s">
        <v>21</v>
      </c>
      <c r="E727" s="42" t="s">
        <v>47</v>
      </c>
      <c r="F727" s="42" t="s">
        <v>26</v>
      </c>
      <c r="G727" s="42" t="s">
        <v>21</v>
      </c>
      <c r="H727" s="42" t="s">
        <v>313</v>
      </c>
      <c r="I727" s="42" t="s">
        <v>45</v>
      </c>
      <c r="J727" s="47">
        <v>0</v>
      </c>
      <c r="K727" s="47">
        <v>0</v>
      </c>
      <c r="L727" s="55">
        <f>K727/1000</f>
        <v>0</v>
      </c>
      <c r="M727" s="12">
        <v>1</v>
      </c>
      <c r="P727" s="56">
        <f>K727/1000</f>
        <v>0</v>
      </c>
      <c r="Q727" s="53"/>
      <c r="R727" s="54"/>
    </row>
    <row r="728" spans="1:18" s="13" customFormat="1" ht="24" x14ac:dyDescent="0.2">
      <c r="A728" s="41" t="s">
        <v>314</v>
      </c>
      <c r="B728" s="42" t="s">
        <v>298</v>
      </c>
      <c r="C728" s="42" t="s">
        <v>149</v>
      </c>
      <c r="D728" s="42" t="s">
        <v>21</v>
      </c>
      <c r="E728" s="42" t="s">
        <v>47</v>
      </c>
      <c r="F728" s="42" t="s">
        <v>26</v>
      </c>
      <c r="G728" s="42" t="s">
        <v>23</v>
      </c>
      <c r="H728" s="42" t="s">
        <v>28</v>
      </c>
      <c r="I728" s="42"/>
      <c r="J728" s="43">
        <v>26034437.899999999</v>
      </c>
      <c r="K728" s="43">
        <v>26768177.899999999</v>
      </c>
      <c r="L728" s="11">
        <f>L729</f>
        <v>1074.25</v>
      </c>
      <c r="P728" s="11">
        <f>P729</f>
        <v>1074.25</v>
      </c>
      <c r="Q728" s="53"/>
      <c r="R728" s="54"/>
    </row>
    <row r="729" spans="1:18" s="13" customFormat="1" ht="24" x14ac:dyDescent="0.2">
      <c r="A729" s="41" t="s">
        <v>111</v>
      </c>
      <c r="B729" s="42" t="s">
        <v>298</v>
      </c>
      <c r="C729" s="42" t="s">
        <v>149</v>
      </c>
      <c r="D729" s="42" t="s">
        <v>21</v>
      </c>
      <c r="E729" s="42" t="s">
        <v>47</v>
      </c>
      <c r="F729" s="42" t="s">
        <v>26</v>
      </c>
      <c r="G729" s="42" t="s">
        <v>23</v>
      </c>
      <c r="H729" s="42" t="s">
        <v>112</v>
      </c>
      <c r="I729" s="42"/>
      <c r="J729" s="43">
        <v>25559900</v>
      </c>
      <c r="K729" s="43">
        <v>26293640</v>
      </c>
      <c r="L729" s="11">
        <f>L730</f>
        <v>1074.25</v>
      </c>
      <c r="P729" s="11">
        <f>P730</f>
        <v>1074.25</v>
      </c>
      <c r="Q729" s="53"/>
      <c r="R729" s="54"/>
    </row>
    <row r="730" spans="1:18" s="13" customFormat="1" ht="60" x14ac:dyDescent="0.2">
      <c r="A730" s="41" t="s">
        <v>508</v>
      </c>
      <c r="B730" s="42" t="s">
        <v>298</v>
      </c>
      <c r="C730" s="42" t="s">
        <v>149</v>
      </c>
      <c r="D730" s="42" t="s">
        <v>21</v>
      </c>
      <c r="E730" s="42" t="s">
        <v>47</v>
      </c>
      <c r="F730" s="42" t="s">
        <v>26</v>
      </c>
      <c r="G730" s="42" t="s">
        <v>23</v>
      </c>
      <c r="H730" s="42" t="s">
        <v>112</v>
      </c>
      <c r="I730" s="42" t="s">
        <v>34</v>
      </c>
      <c r="J730" s="43">
        <v>24482040</v>
      </c>
      <c r="K730" s="43">
        <v>25215780</v>
      </c>
      <c r="L730" s="11">
        <f>L731</f>
        <v>1074.25</v>
      </c>
      <c r="P730" s="11">
        <f>P731</f>
        <v>1074.25</v>
      </c>
      <c r="Q730" s="53"/>
      <c r="R730" s="54"/>
    </row>
    <row r="731" spans="1:18" s="13" customFormat="1" ht="24" x14ac:dyDescent="0.2">
      <c r="A731" s="41" t="s">
        <v>44</v>
      </c>
      <c r="B731" s="42" t="s">
        <v>298</v>
      </c>
      <c r="C731" s="42" t="s">
        <v>149</v>
      </c>
      <c r="D731" s="42" t="s">
        <v>21</v>
      </c>
      <c r="E731" s="42" t="s">
        <v>47</v>
      </c>
      <c r="F731" s="42" t="s">
        <v>26</v>
      </c>
      <c r="G731" s="42" t="s">
        <v>23</v>
      </c>
      <c r="H731" s="42" t="s">
        <v>112</v>
      </c>
      <c r="I731" s="42" t="s">
        <v>45</v>
      </c>
      <c r="J731" s="43">
        <v>1074250</v>
      </c>
      <c r="K731" s="43">
        <v>1074250</v>
      </c>
      <c r="L731" s="55">
        <f>K731/1000</f>
        <v>1074.25</v>
      </c>
      <c r="M731" s="12">
        <v>1</v>
      </c>
      <c r="P731" s="56">
        <f>K731/1000</f>
        <v>1074.25</v>
      </c>
      <c r="Q731" s="53"/>
      <c r="R731" s="54"/>
    </row>
    <row r="732" spans="1:18" s="13" customFormat="1" x14ac:dyDescent="0.2">
      <c r="A732" s="41" t="s">
        <v>79</v>
      </c>
      <c r="B732" s="42" t="s">
        <v>298</v>
      </c>
      <c r="C732" s="42" t="s">
        <v>149</v>
      </c>
      <c r="D732" s="42" t="s">
        <v>21</v>
      </c>
      <c r="E732" s="42" t="s">
        <v>47</v>
      </c>
      <c r="F732" s="42" t="s">
        <v>26</v>
      </c>
      <c r="G732" s="42" t="s">
        <v>23</v>
      </c>
      <c r="H732" s="42" t="s">
        <v>112</v>
      </c>
      <c r="I732" s="42" t="s">
        <v>80</v>
      </c>
      <c r="J732" s="43">
        <v>3610</v>
      </c>
      <c r="K732" s="43">
        <v>3610</v>
      </c>
      <c r="L732" s="65">
        <f>L736+L733</f>
        <v>141.37790000000001</v>
      </c>
      <c r="P732" s="66">
        <f>P736+P733</f>
        <v>141.37790000000001</v>
      </c>
      <c r="Q732" s="53"/>
      <c r="R732" s="54"/>
    </row>
    <row r="733" spans="1:18" s="13" customFormat="1" ht="36" x14ac:dyDescent="0.2">
      <c r="A733" s="41" t="s">
        <v>304</v>
      </c>
      <c r="B733" s="42" t="s">
        <v>298</v>
      </c>
      <c r="C733" s="42" t="s">
        <v>149</v>
      </c>
      <c r="D733" s="42" t="s">
        <v>21</v>
      </c>
      <c r="E733" s="42" t="s">
        <v>47</v>
      </c>
      <c r="F733" s="42" t="s">
        <v>26</v>
      </c>
      <c r="G733" s="42" t="s">
        <v>23</v>
      </c>
      <c r="H733" s="42" t="s">
        <v>305</v>
      </c>
      <c r="I733" s="42"/>
      <c r="J733" s="43">
        <v>370180</v>
      </c>
      <c r="K733" s="43">
        <v>370180</v>
      </c>
      <c r="L733" s="65">
        <f>L734</f>
        <v>37.020000000000003</v>
      </c>
      <c r="P733" s="66">
        <f>P734</f>
        <v>37.020000000000003</v>
      </c>
      <c r="Q733" s="53"/>
      <c r="R733" s="54"/>
    </row>
    <row r="734" spans="1:18" s="13" customFormat="1" ht="60" x14ac:dyDescent="0.2">
      <c r="A734" s="41" t="s">
        <v>508</v>
      </c>
      <c r="B734" s="42" t="s">
        <v>298</v>
      </c>
      <c r="C734" s="42" t="s">
        <v>149</v>
      </c>
      <c r="D734" s="42" t="s">
        <v>21</v>
      </c>
      <c r="E734" s="42" t="s">
        <v>47</v>
      </c>
      <c r="F734" s="42" t="s">
        <v>26</v>
      </c>
      <c r="G734" s="42" t="s">
        <v>23</v>
      </c>
      <c r="H734" s="42" t="s">
        <v>305</v>
      </c>
      <c r="I734" s="42" t="s">
        <v>34</v>
      </c>
      <c r="J734" s="43">
        <v>333160</v>
      </c>
      <c r="K734" s="43">
        <v>333160</v>
      </c>
      <c r="L734" s="9">
        <f>L735</f>
        <v>37.020000000000003</v>
      </c>
      <c r="P734" s="9">
        <f>P735</f>
        <v>37.020000000000003</v>
      </c>
      <c r="Q734" s="53"/>
      <c r="R734" s="54"/>
    </row>
    <row r="735" spans="1:18" s="13" customFormat="1" x14ac:dyDescent="0.2">
      <c r="A735" s="41" t="s">
        <v>69</v>
      </c>
      <c r="B735" s="42" t="s">
        <v>298</v>
      </c>
      <c r="C735" s="42" t="s">
        <v>149</v>
      </c>
      <c r="D735" s="42" t="s">
        <v>21</v>
      </c>
      <c r="E735" s="42" t="s">
        <v>47</v>
      </c>
      <c r="F735" s="42" t="s">
        <v>26</v>
      </c>
      <c r="G735" s="42" t="s">
        <v>23</v>
      </c>
      <c r="H735" s="42" t="s">
        <v>305</v>
      </c>
      <c r="I735" s="42" t="s">
        <v>70</v>
      </c>
      <c r="J735" s="43">
        <v>37020</v>
      </c>
      <c r="K735" s="43">
        <v>37020</v>
      </c>
      <c r="L735" s="55">
        <f>K735/1000</f>
        <v>37.020000000000003</v>
      </c>
      <c r="M735" s="12">
        <v>1</v>
      </c>
      <c r="P735" s="56">
        <f>K735/1000</f>
        <v>37.020000000000003</v>
      </c>
      <c r="Q735" s="53"/>
      <c r="R735" s="54"/>
    </row>
    <row r="736" spans="1:18" s="13" customFormat="1" ht="48" hidden="1" x14ac:dyDescent="0.2">
      <c r="A736" s="41" t="s">
        <v>310</v>
      </c>
      <c r="B736" s="42" t="s">
        <v>298</v>
      </c>
      <c r="C736" s="42" t="s">
        <v>149</v>
      </c>
      <c r="D736" s="42" t="s">
        <v>21</v>
      </c>
      <c r="E736" s="42" t="s">
        <v>47</v>
      </c>
      <c r="F736" s="42" t="s">
        <v>26</v>
      </c>
      <c r="G736" s="42" t="s">
        <v>23</v>
      </c>
      <c r="H736" s="42" t="s">
        <v>311</v>
      </c>
      <c r="I736" s="42"/>
      <c r="J736" s="47">
        <v>0</v>
      </c>
      <c r="K736" s="47">
        <v>0</v>
      </c>
      <c r="L736" s="65">
        <f>L737</f>
        <v>104.3579</v>
      </c>
      <c r="P736" s="66">
        <f>P737</f>
        <v>104.3579</v>
      </c>
      <c r="Q736" s="53"/>
      <c r="R736" s="54"/>
    </row>
    <row r="737" spans="1:18" s="13" customFormat="1" ht="60" hidden="1" x14ac:dyDescent="0.2">
      <c r="A737" s="41" t="s">
        <v>508</v>
      </c>
      <c r="B737" s="42" t="s">
        <v>298</v>
      </c>
      <c r="C737" s="42" t="s">
        <v>149</v>
      </c>
      <c r="D737" s="42" t="s">
        <v>21</v>
      </c>
      <c r="E737" s="42" t="s">
        <v>47</v>
      </c>
      <c r="F737" s="42" t="s">
        <v>26</v>
      </c>
      <c r="G737" s="42" t="s">
        <v>23</v>
      </c>
      <c r="H737" s="42" t="s">
        <v>311</v>
      </c>
      <c r="I737" s="42" t="s">
        <v>34</v>
      </c>
      <c r="J737" s="47">
        <v>0</v>
      </c>
      <c r="K737" s="47">
        <v>0</v>
      </c>
      <c r="L737" s="9">
        <f>L738</f>
        <v>104.3579</v>
      </c>
      <c r="P737" s="9">
        <f>P738</f>
        <v>104.3579</v>
      </c>
      <c r="Q737" s="53"/>
      <c r="R737" s="54"/>
    </row>
    <row r="738" spans="1:18" s="13" customFormat="1" ht="24" x14ac:dyDescent="0.2">
      <c r="A738" s="62" t="s">
        <v>566</v>
      </c>
      <c r="B738" s="42" t="s">
        <v>298</v>
      </c>
      <c r="C738" s="42" t="s">
        <v>149</v>
      </c>
      <c r="D738" s="42" t="s">
        <v>21</v>
      </c>
      <c r="E738" s="42" t="s">
        <v>47</v>
      </c>
      <c r="F738" s="42" t="s">
        <v>26</v>
      </c>
      <c r="G738" s="42" t="s">
        <v>23</v>
      </c>
      <c r="H738" s="42" t="s">
        <v>315</v>
      </c>
      <c r="I738" s="42"/>
      <c r="J738" s="43">
        <v>104357.9</v>
      </c>
      <c r="K738" s="43">
        <v>104357.9</v>
      </c>
      <c r="L738" s="55">
        <f>K738/1000</f>
        <v>104.3579</v>
      </c>
      <c r="M738" s="12">
        <v>1</v>
      </c>
      <c r="P738" s="56">
        <f>K738/1000</f>
        <v>104.3579</v>
      </c>
      <c r="Q738" s="53"/>
      <c r="R738" s="54"/>
    </row>
    <row r="739" spans="1:18" s="13" customFormat="1" ht="24" x14ac:dyDescent="0.2">
      <c r="A739" s="41" t="s">
        <v>44</v>
      </c>
      <c r="B739" s="42" t="s">
        <v>298</v>
      </c>
      <c r="C739" s="42" t="s">
        <v>149</v>
      </c>
      <c r="D739" s="42" t="s">
        <v>21</v>
      </c>
      <c r="E739" s="42" t="s">
        <v>47</v>
      </c>
      <c r="F739" s="42" t="s">
        <v>26</v>
      </c>
      <c r="G739" s="42" t="s">
        <v>23</v>
      </c>
      <c r="H739" s="42" t="s">
        <v>315</v>
      </c>
      <c r="I739" s="42" t="s">
        <v>45</v>
      </c>
      <c r="J739" s="43">
        <v>104357.9</v>
      </c>
      <c r="K739" s="43">
        <v>104357.9</v>
      </c>
      <c r="L739" s="11">
        <f>L740</f>
        <v>1689.75</v>
      </c>
      <c r="P739" s="11">
        <f>P740</f>
        <v>1689.75</v>
      </c>
      <c r="Q739" s="53"/>
      <c r="R739" s="54"/>
    </row>
    <row r="740" spans="1:18" s="13" customFormat="1" x14ac:dyDescent="0.2">
      <c r="A740" s="41" t="s">
        <v>316</v>
      </c>
      <c r="B740" s="42" t="s">
        <v>298</v>
      </c>
      <c r="C740" s="42" t="s">
        <v>149</v>
      </c>
      <c r="D740" s="42" t="s">
        <v>21</v>
      </c>
      <c r="E740" s="42" t="s">
        <v>47</v>
      </c>
      <c r="F740" s="42" t="s">
        <v>26</v>
      </c>
      <c r="G740" s="42" t="s">
        <v>47</v>
      </c>
      <c r="H740" s="42" t="s">
        <v>28</v>
      </c>
      <c r="I740" s="42"/>
      <c r="J740" s="43">
        <v>1651740</v>
      </c>
      <c r="K740" s="43">
        <v>1689750</v>
      </c>
      <c r="L740" s="11">
        <f>L741</f>
        <v>1689.75</v>
      </c>
      <c r="P740" s="11">
        <f>P741</f>
        <v>1689.75</v>
      </c>
      <c r="Q740" s="53"/>
      <c r="R740" s="54"/>
    </row>
    <row r="741" spans="1:18" s="13" customFormat="1" ht="24" x14ac:dyDescent="0.2">
      <c r="A741" s="41" t="s">
        <v>111</v>
      </c>
      <c r="B741" s="42" t="s">
        <v>298</v>
      </c>
      <c r="C741" s="42" t="s">
        <v>149</v>
      </c>
      <c r="D741" s="42" t="s">
        <v>21</v>
      </c>
      <c r="E741" s="42" t="s">
        <v>47</v>
      </c>
      <c r="F741" s="42" t="s">
        <v>26</v>
      </c>
      <c r="G741" s="42" t="s">
        <v>47</v>
      </c>
      <c r="H741" s="42" t="s">
        <v>112</v>
      </c>
      <c r="I741" s="42"/>
      <c r="J741" s="43">
        <v>1651740</v>
      </c>
      <c r="K741" s="43">
        <v>1689750</v>
      </c>
      <c r="L741" s="11">
        <f>L742</f>
        <v>1689.75</v>
      </c>
      <c r="P741" s="11">
        <f>P742</f>
        <v>1689.75</v>
      </c>
      <c r="Q741" s="53"/>
      <c r="R741" s="54"/>
    </row>
    <row r="742" spans="1:18" s="13" customFormat="1" ht="24" x14ac:dyDescent="0.2">
      <c r="A742" s="41" t="s">
        <v>113</v>
      </c>
      <c r="B742" s="42" t="s">
        <v>298</v>
      </c>
      <c r="C742" s="42" t="s">
        <v>149</v>
      </c>
      <c r="D742" s="42" t="s">
        <v>21</v>
      </c>
      <c r="E742" s="42" t="s">
        <v>47</v>
      </c>
      <c r="F742" s="42" t="s">
        <v>26</v>
      </c>
      <c r="G742" s="42" t="s">
        <v>47</v>
      </c>
      <c r="H742" s="42" t="s">
        <v>112</v>
      </c>
      <c r="I742" s="42" t="s">
        <v>114</v>
      </c>
      <c r="J742" s="43">
        <v>1651740</v>
      </c>
      <c r="K742" s="43">
        <v>1689750</v>
      </c>
      <c r="L742" s="55">
        <f>K742/1000</f>
        <v>1689.75</v>
      </c>
      <c r="M742" s="12">
        <v>1</v>
      </c>
      <c r="P742" s="56">
        <f>K742/1000</f>
        <v>1689.75</v>
      </c>
      <c r="Q742" s="53"/>
      <c r="R742" s="54"/>
    </row>
    <row r="743" spans="1:18" s="13" customFormat="1" hidden="1" x14ac:dyDescent="0.2">
      <c r="A743" s="41" t="s">
        <v>567</v>
      </c>
      <c r="B743" s="42" t="s">
        <v>298</v>
      </c>
      <c r="C743" s="42" t="s">
        <v>149</v>
      </c>
      <c r="D743" s="42" t="s">
        <v>21</v>
      </c>
      <c r="E743" s="42" t="s">
        <v>47</v>
      </c>
      <c r="F743" s="42" t="s">
        <v>26</v>
      </c>
      <c r="G743" s="42" t="s">
        <v>317</v>
      </c>
      <c r="H743" s="42" t="s">
        <v>28</v>
      </c>
      <c r="I743" s="42"/>
      <c r="J743" s="47">
        <v>0</v>
      </c>
      <c r="K743" s="47">
        <v>0</v>
      </c>
      <c r="L743" s="11">
        <f>L744</f>
        <v>0</v>
      </c>
      <c r="P743" s="11">
        <f>P744</f>
        <v>0</v>
      </c>
      <c r="Q743" s="53"/>
      <c r="R743" s="54"/>
    </row>
    <row r="744" spans="1:18" s="13" customFormat="1" ht="60" hidden="1" x14ac:dyDescent="0.2">
      <c r="A744" s="68" t="s">
        <v>318</v>
      </c>
      <c r="B744" s="42" t="s">
        <v>298</v>
      </c>
      <c r="C744" s="42" t="s">
        <v>149</v>
      </c>
      <c r="D744" s="42" t="s">
        <v>21</v>
      </c>
      <c r="E744" s="42" t="s">
        <v>47</v>
      </c>
      <c r="F744" s="42" t="s">
        <v>26</v>
      </c>
      <c r="G744" s="42" t="s">
        <v>317</v>
      </c>
      <c r="H744" s="42" t="s">
        <v>319</v>
      </c>
      <c r="I744" s="42"/>
      <c r="J744" s="47">
        <v>0</v>
      </c>
      <c r="K744" s="47">
        <v>0</v>
      </c>
      <c r="L744" s="11">
        <f>L745</f>
        <v>0</v>
      </c>
      <c r="P744" s="11">
        <f>P745</f>
        <v>0</v>
      </c>
      <c r="Q744" s="53"/>
      <c r="R744" s="54"/>
    </row>
    <row r="745" spans="1:18" s="13" customFormat="1" ht="24" hidden="1" x14ac:dyDescent="0.2">
      <c r="A745" s="41" t="s">
        <v>44</v>
      </c>
      <c r="B745" s="42" t="s">
        <v>298</v>
      </c>
      <c r="C745" s="42" t="s">
        <v>149</v>
      </c>
      <c r="D745" s="42" t="s">
        <v>21</v>
      </c>
      <c r="E745" s="42" t="s">
        <v>47</v>
      </c>
      <c r="F745" s="42" t="s">
        <v>26</v>
      </c>
      <c r="G745" s="42" t="s">
        <v>317</v>
      </c>
      <c r="H745" s="42" t="s">
        <v>319</v>
      </c>
      <c r="I745" s="42" t="s">
        <v>45</v>
      </c>
      <c r="J745" s="47">
        <v>0</v>
      </c>
      <c r="K745" s="47">
        <v>0</v>
      </c>
      <c r="L745" s="11">
        <f>L746</f>
        <v>0</v>
      </c>
      <c r="P745" s="11">
        <f>P746</f>
        <v>0</v>
      </c>
      <c r="Q745" s="53"/>
      <c r="R745" s="54"/>
    </row>
    <row r="746" spans="1:18" s="13" customFormat="1" ht="48" hidden="1" x14ac:dyDescent="0.2">
      <c r="A746" s="41" t="s">
        <v>568</v>
      </c>
      <c r="B746" s="42" t="s">
        <v>298</v>
      </c>
      <c r="C746" s="42" t="s">
        <v>149</v>
      </c>
      <c r="D746" s="42" t="s">
        <v>21</v>
      </c>
      <c r="E746" s="42" t="s">
        <v>47</v>
      </c>
      <c r="F746" s="42" t="s">
        <v>26</v>
      </c>
      <c r="G746" s="42" t="s">
        <v>317</v>
      </c>
      <c r="H746" s="42" t="s">
        <v>320</v>
      </c>
      <c r="I746" s="42"/>
      <c r="J746" s="47">
        <v>0</v>
      </c>
      <c r="K746" s="47">
        <v>0</v>
      </c>
      <c r="L746" s="55">
        <f>K746/1000</f>
        <v>0</v>
      </c>
      <c r="M746" s="12">
        <v>1</v>
      </c>
      <c r="P746" s="56">
        <f>K746/1000</f>
        <v>0</v>
      </c>
      <c r="Q746" s="53"/>
      <c r="R746" s="54"/>
    </row>
    <row r="747" spans="1:18" s="13" customFormat="1" ht="24" hidden="1" x14ac:dyDescent="0.2">
      <c r="A747" s="41" t="s">
        <v>44</v>
      </c>
      <c r="B747" s="42" t="s">
        <v>298</v>
      </c>
      <c r="C747" s="42" t="s">
        <v>149</v>
      </c>
      <c r="D747" s="42" t="s">
        <v>21</v>
      </c>
      <c r="E747" s="42" t="s">
        <v>47</v>
      </c>
      <c r="F747" s="42" t="s">
        <v>26</v>
      </c>
      <c r="G747" s="42" t="s">
        <v>317</v>
      </c>
      <c r="H747" s="42" t="s">
        <v>320</v>
      </c>
      <c r="I747" s="42" t="s">
        <v>45</v>
      </c>
      <c r="J747" s="47">
        <v>0</v>
      </c>
      <c r="K747" s="47">
        <v>0</v>
      </c>
      <c r="L747" s="11">
        <f>L748</f>
        <v>1212.72</v>
      </c>
      <c r="P747" s="11">
        <f>P748</f>
        <v>1212.72</v>
      </c>
      <c r="Q747" s="53"/>
      <c r="R747" s="54"/>
    </row>
    <row r="748" spans="1:18" s="13" customFormat="1" ht="36" hidden="1" x14ac:dyDescent="0.2">
      <c r="A748" s="68" t="s">
        <v>321</v>
      </c>
      <c r="B748" s="42" t="s">
        <v>298</v>
      </c>
      <c r="C748" s="42" t="s">
        <v>149</v>
      </c>
      <c r="D748" s="42" t="s">
        <v>21</v>
      </c>
      <c r="E748" s="42" t="s">
        <v>47</v>
      </c>
      <c r="F748" s="42" t="s">
        <v>26</v>
      </c>
      <c r="G748" s="42" t="s">
        <v>317</v>
      </c>
      <c r="H748" s="42" t="s">
        <v>313</v>
      </c>
      <c r="I748" s="42"/>
      <c r="J748" s="47">
        <v>0</v>
      </c>
      <c r="K748" s="47">
        <v>0</v>
      </c>
      <c r="L748" s="11">
        <f>L749</f>
        <v>1212.72</v>
      </c>
      <c r="P748" s="11">
        <f>P749</f>
        <v>1212.72</v>
      </c>
      <c r="Q748" s="53"/>
      <c r="R748" s="54"/>
    </row>
    <row r="749" spans="1:18" s="13" customFormat="1" ht="24" hidden="1" x14ac:dyDescent="0.2">
      <c r="A749" s="41" t="s">
        <v>44</v>
      </c>
      <c r="B749" s="42" t="s">
        <v>298</v>
      </c>
      <c r="C749" s="42" t="s">
        <v>149</v>
      </c>
      <c r="D749" s="42" t="s">
        <v>21</v>
      </c>
      <c r="E749" s="42" t="s">
        <v>47</v>
      </c>
      <c r="F749" s="42" t="s">
        <v>26</v>
      </c>
      <c r="G749" s="42" t="s">
        <v>317</v>
      </c>
      <c r="H749" s="42" t="s">
        <v>313</v>
      </c>
      <c r="I749" s="42" t="s">
        <v>45</v>
      </c>
      <c r="J749" s="47">
        <v>0</v>
      </c>
      <c r="K749" s="47">
        <v>0</v>
      </c>
      <c r="L749" s="11">
        <f>L750</f>
        <v>1212.72</v>
      </c>
      <c r="P749" s="11">
        <f>P750</f>
        <v>1212.72</v>
      </c>
      <c r="Q749" s="53"/>
      <c r="R749" s="54"/>
    </row>
    <row r="750" spans="1:18" s="13" customFormat="1" ht="48" x14ac:dyDescent="0.2">
      <c r="A750" s="41" t="s">
        <v>39</v>
      </c>
      <c r="B750" s="42" t="s">
        <v>298</v>
      </c>
      <c r="C750" s="42" t="s">
        <v>149</v>
      </c>
      <c r="D750" s="42" t="s">
        <v>21</v>
      </c>
      <c r="E750" s="46" t="s">
        <v>40</v>
      </c>
      <c r="F750" s="46" t="s">
        <v>26</v>
      </c>
      <c r="G750" s="46" t="s">
        <v>27</v>
      </c>
      <c r="H750" s="46" t="s">
        <v>28</v>
      </c>
      <c r="I750" s="42"/>
      <c r="J750" s="43">
        <v>1212720</v>
      </c>
      <c r="K750" s="43">
        <v>1212720</v>
      </c>
      <c r="L750" s="55">
        <f>K750/1000</f>
        <v>1212.72</v>
      </c>
      <c r="M750" s="12">
        <v>1</v>
      </c>
      <c r="P750" s="56">
        <f>K750/1000</f>
        <v>1212.72</v>
      </c>
      <c r="Q750" s="53"/>
      <c r="R750" s="54"/>
    </row>
    <row r="751" spans="1:18" s="13" customFormat="1" ht="60" hidden="1" x14ac:dyDescent="0.2">
      <c r="A751" s="41" t="s">
        <v>241</v>
      </c>
      <c r="B751" s="42" t="s">
        <v>298</v>
      </c>
      <c r="C751" s="42" t="s">
        <v>149</v>
      </c>
      <c r="D751" s="42" t="s">
        <v>21</v>
      </c>
      <c r="E751" s="42" t="s">
        <v>40</v>
      </c>
      <c r="F751" s="42" t="s">
        <v>26</v>
      </c>
      <c r="G751" s="42" t="s">
        <v>21</v>
      </c>
      <c r="H751" s="42" t="s">
        <v>28</v>
      </c>
      <c r="I751" s="42"/>
      <c r="J751" s="43">
        <v>0</v>
      </c>
      <c r="K751" s="43">
        <v>0</v>
      </c>
      <c r="L751" s="11">
        <f>L752</f>
        <v>448.76</v>
      </c>
      <c r="P751" s="11">
        <f>P752</f>
        <v>448.76</v>
      </c>
      <c r="Q751" s="53"/>
      <c r="R751" s="54"/>
    </row>
    <row r="752" spans="1:18" s="13" customFormat="1" ht="36" hidden="1" x14ac:dyDescent="0.2">
      <c r="A752" s="41" t="s">
        <v>507</v>
      </c>
      <c r="B752" s="42" t="s">
        <v>298</v>
      </c>
      <c r="C752" s="42" t="s">
        <v>149</v>
      </c>
      <c r="D752" s="42" t="s">
        <v>21</v>
      </c>
      <c r="E752" s="42" t="s">
        <v>40</v>
      </c>
      <c r="F752" s="42" t="s">
        <v>26</v>
      </c>
      <c r="G752" s="42" t="s">
        <v>21</v>
      </c>
      <c r="H752" s="42" t="s">
        <v>242</v>
      </c>
      <c r="I752" s="42"/>
      <c r="J752" s="43">
        <v>0</v>
      </c>
      <c r="K752" s="43">
        <v>0</v>
      </c>
      <c r="L752" s="11">
        <f>L753</f>
        <v>448.76</v>
      </c>
      <c r="P752" s="11">
        <f>P753</f>
        <v>448.76</v>
      </c>
      <c r="Q752" s="53"/>
      <c r="R752" s="54"/>
    </row>
    <row r="753" spans="1:18" s="13" customFormat="1" ht="24" hidden="1" x14ac:dyDescent="0.2">
      <c r="A753" s="41" t="s">
        <v>44</v>
      </c>
      <c r="B753" s="42" t="s">
        <v>298</v>
      </c>
      <c r="C753" s="42" t="s">
        <v>149</v>
      </c>
      <c r="D753" s="42" t="s">
        <v>21</v>
      </c>
      <c r="E753" s="42" t="s">
        <v>40</v>
      </c>
      <c r="F753" s="42" t="s">
        <v>26</v>
      </c>
      <c r="G753" s="42" t="s">
        <v>21</v>
      </c>
      <c r="H753" s="42" t="s">
        <v>242</v>
      </c>
      <c r="I753" s="42" t="s">
        <v>45</v>
      </c>
      <c r="J753" s="43">
        <v>0</v>
      </c>
      <c r="K753" s="43">
        <v>0</v>
      </c>
      <c r="L753" s="11">
        <f>L754</f>
        <v>448.76</v>
      </c>
      <c r="P753" s="11">
        <f>P754</f>
        <v>448.76</v>
      </c>
      <c r="Q753" s="53"/>
      <c r="R753" s="54"/>
    </row>
    <row r="754" spans="1:18" s="13" customFormat="1" ht="60" x14ac:dyDescent="0.2">
      <c r="A754" s="41" t="s">
        <v>41</v>
      </c>
      <c r="B754" s="42" t="s">
        <v>298</v>
      </c>
      <c r="C754" s="42" t="s">
        <v>149</v>
      </c>
      <c r="D754" s="42" t="s">
        <v>21</v>
      </c>
      <c r="E754" s="46" t="s">
        <v>40</v>
      </c>
      <c r="F754" s="46" t="s">
        <v>26</v>
      </c>
      <c r="G754" s="46" t="s">
        <v>23</v>
      </c>
      <c r="H754" s="46" t="s">
        <v>28</v>
      </c>
      <c r="I754" s="42"/>
      <c r="J754" s="43">
        <v>448760</v>
      </c>
      <c r="K754" s="43">
        <v>448760</v>
      </c>
      <c r="L754" s="55">
        <f>K754/1000</f>
        <v>448.76</v>
      </c>
      <c r="M754" s="12">
        <v>1</v>
      </c>
      <c r="N754" s="13">
        <v>1</v>
      </c>
      <c r="P754" s="56">
        <f>K754/1000</f>
        <v>448.76</v>
      </c>
      <c r="Q754" s="53"/>
      <c r="R754" s="54"/>
    </row>
    <row r="755" spans="1:18" s="13" customFormat="1" ht="24" x14ac:dyDescent="0.2">
      <c r="A755" s="41" t="s">
        <v>42</v>
      </c>
      <c r="B755" s="42" t="s">
        <v>298</v>
      </c>
      <c r="C755" s="42" t="s">
        <v>149</v>
      </c>
      <c r="D755" s="42" t="s">
        <v>21</v>
      </c>
      <c r="E755" s="46" t="s">
        <v>40</v>
      </c>
      <c r="F755" s="46" t="s">
        <v>26</v>
      </c>
      <c r="G755" s="46" t="s">
        <v>23</v>
      </c>
      <c r="H755" s="46" t="s">
        <v>43</v>
      </c>
      <c r="I755" s="42"/>
      <c r="J755" s="43">
        <v>448760</v>
      </c>
      <c r="K755" s="43">
        <v>448760</v>
      </c>
      <c r="L755" s="65">
        <f>L756+L770+L781+L777</f>
        <v>90057.45</v>
      </c>
      <c r="P755" s="66">
        <f>P756+P770+P781+P777</f>
        <v>90057.45</v>
      </c>
      <c r="Q755" s="53"/>
      <c r="R755" s="54"/>
    </row>
    <row r="756" spans="1:18" s="13" customFormat="1" ht="24" x14ac:dyDescent="0.2">
      <c r="A756" s="41" t="s">
        <v>44</v>
      </c>
      <c r="B756" s="42" t="s">
        <v>298</v>
      </c>
      <c r="C756" s="42" t="s">
        <v>149</v>
      </c>
      <c r="D756" s="42" t="s">
        <v>21</v>
      </c>
      <c r="E756" s="46" t="s">
        <v>40</v>
      </c>
      <c r="F756" s="46" t="s">
        <v>26</v>
      </c>
      <c r="G756" s="46" t="s">
        <v>23</v>
      </c>
      <c r="H756" s="46" t="s">
        <v>43</v>
      </c>
      <c r="I756" s="42" t="s">
        <v>45</v>
      </c>
      <c r="J756" s="43">
        <v>402360</v>
      </c>
      <c r="K756" s="43">
        <v>402360</v>
      </c>
      <c r="L756" s="65">
        <f>L757+L762+L765</f>
        <v>1527.9199999999998</v>
      </c>
      <c r="P756" s="66">
        <f>P757+P762+P765</f>
        <v>1527.9199999999998</v>
      </c>
      <c r="Q756" s="53"/>
      <c r="R756" s="54"/>
    </row>
    <row r="757" spans="1:18" s="13" customFormat="1" ht="24" x14ac:dyDescent="0.2">
      <c r="A757" s="41" t="s">
        <v>113</v>
      </c>
      <c r="B757" s="42" t="s">
        <v>298</v>
      </c>
      <c r="C757" s="42" t="s">
        <v>149</v>
      </c>
      <c r="D757" s="42" t="s">
        <v>21</v>
      </c>
      <c r="E757" s="46" t="s">
        <v>40</v>
      </c>
      <c r="F757" s="46" t="s">
        <v>26</v>
      </c>
      <c r="G757" s="46" t="s">
        <v>23</v>
      </c>
      <c r="H757" s="46" t="s">
        <v>43</v>
      </c>
      <c r="I757" s="42" t="s">
        <v>114</v>
      </c>
      <c r="J757" s="43">
        <v>46400</v>
      </c>
      <c r="K757" s="43">
        <v>46400</v>
      </c>
      <c r="L757" s="65">
        <f>L758</f>
        <v>1527.9199999999998</v>
      </c>
      <c r="P757" s="66">
        <f>P758</f>
        <v>1527.9199999999998</v>
      </c>
      <c r="Q757" s="53"/>
      <c r="R757" s="54"/>
    </row>
    <row r="758" spans="1:18" s="13" customFormat="1" ht="60" x14ac:dyDescent="0.2">
      <c r="A758" s="41" t="s">
        <v>46</v>
      </c>
      <c r="B758" s="42" t="s">
        <v>298</v>
      </c>
      <c r="C758" s="42" t="s">
        <v>149</v>
      </c>
      <c r="D758" s="42" t="s">
        <v>21</v>
      </c>
      <c r="E758" s="46" t="s">
        <v>40</v>
      </c>
      <c r="F758" s="46" t="s">
        <v>26</v>
      </c>
      <c r="G758" s="46" t="s">
        <v>47</v>
      </c>
      <c r="H758" s="46" t="s">
        <v>28</v>
      </c>
      <c r="I758" s="42"/>
      <c r="J758" s="43">
        <v>763960</v>
      </c>
      <c r="K758" s="43">
        <v>763960</v>
      </c>
      <c r="L758" s="9">
        <f>L759+L760+L761</f>
        <v>1527.9199999999998</v>
      </c>
      <c r="P758" s="9">
        <f>P759+P760+P761</f>
        <v>1527.9199999999998</v>
      </c>
      <c r="Q758" s="53"/>
      <c r="R758" s="54"/>
    </row>
    <row r="759" spans="1:18" s="13" customFormat="1" x14ac:dyDescent="0.2">
      <c r="A759" s="41" t="s">
        <v>48</v>
      </c>
      <c r="B759" s="42" t="s">
        <v>298</v>
      </c>
      <c r="C759" s="42" t="s">
        <v>149</v>
      </c>
      <c r="D759" s="42" t="s">
        <v>21</v>
      </c>
      <c r="E759" s="46" t="s">
        <v>40</v>
      </c>
      <c r="F759" s="46" t="s">
        <v>26</v>
      </c>
      <c r="G759" s="46" t="s">
        <v>47</v>
      </c>
      <c r="H759" s="46" t="s">
        <v>49</v>
      </c>
      <c r="I759" s="42"/>
      <c r="J759" s="43">
        <v>763960</v>
      </c>
      <c r="K759" s="43">
        <v>763960</v>
      </c>
      <c r="L759" s="55">
        <f>K759/1000</f>
        <v>763.96</v>
      </c>
      <c r="M759" s="12">
        <v>1</v>
      </c>
      <c r="P759" s="56">
        <f>K759/1000</f>
        <v>763.96</v>
      </c>
      <c r="Q759" s="53"/>
      <c r="R759" s="54"/>
    </row>
    <row r="760" spans="1:18" s="13" customFormat="1" ht="24" x14ac:dyDescent="0.2">
      <c r="A760" s="41" t="s">
        <v>44</v>
      </c>
      <c r="B760" s="42" t="s">
        <v>298</v>
      </c>
      <c r="C760" s="42" t="s">
        <v>149</v>
      </c>
      <c r="D760" s="42" t="s">
        <v>21</v>
      </c>
      <c r="E760" s="46" t="s">
        <v>40</v>
      </c>
      <c r="F760" s="46" t="s">
        <v>26</v>
      </c>
      <c r="G760" s="46" t="s">
        <v>47</v>
      </c>
      <c r="H760" s="46" t="s">
        <v>49</v>
      </c>
      <c r="I760" s="42" t="s">
        <v>45</v>
      </c>
      <c r="J760" s="43">
        <v>678370</v>
      </c>
      <c r="K760" s="43">
        <v>678370</v>
      </c>
      <c r="L760" s="55">
        <f>K760/1000</f>
        <v>678.37</v>
      </c>
      <c r="M760" s="12">
        <v>1</v>
      </c>
      <c r="P760" s="56">
        <f>K760/1000</f>
        <v>678.37</v>
      </c>
      <c r="Q760" s="53"/>
      <c r="R760" s="54"/>
    </row>
    <row r="761" spans="1:18" s="13" customFormat="1" ht="24" x14ac:dyDescent="0.2">
      <c r="A761" s="41" t="s">
        <v>113</v>
      </c>
      <c r="B761" s="42" t="s">
        <v>298</v>
      </c>
      <c r="C761" s="42" t="s">
        <v>149</v>
      </c>
      <c r="D761" s="42" t="s">
        <v>21</v>
      </c>
      <c r="E761" s="46" t="s">
        <v>40</v>
      </c>
      <c r="F761" s="46" t="s">
        <v>26</v>
      </c>
      <c r="G761" s="46" t="s">
        <v>47</v>
      </c>
      <c r="H761" s="46" t="s">
        <v>49</v>
      </c>
      <c r="I761" s="42" t="s">
        <v>114</v>
      </c>
      <c r="J761" s="43">
        <v>85590</v>
      </c>
      <c r="K761" s="43">
        <v>85590</v>
      </c>
      <c r="L761" s="55">
        <f>K761/1000</f>
        <v>85.59</v>
      </c>
      <c r="M761" s="12">
        <v>1</v>
      </c>
      <c r="P761" s="56">
        <f>K761/1000</f>
        <v>85.59</v>
      </c>
      <c r="Q761" s="53"/>
      <c r="R761" s="54"/>
    </row>
    <row r="762" spans="1:18" s="13" customFormat="1" ht="36" hidden="1" x14ac:dyDescent="0.2">
      <c r="A762" s="41" t="s">
        <v>322</v>
      </c>
      <c r="B762" s="42" t="s">
        <v>298</v>
      </c>
      <c r="C762" s="42" t="s">
        <v>149</v>
      </c>
      <c r="D762" s="42" t="s">
        <v>21</v>
      </c>
      <c r="E762" s="42" t="s">
        <v>323</v>
      </c>
      <c r="F762" s="42" t="s">
        <v>26</v>
      </c>
      <c r="G762" s="42" t="s">
        <v>27</v>
      </c>
      <c r="H762" s="42" t="s">
        <v>28</v>
      </c>
      <c r="I762" s="42"/>
      <c r="J762" s="43">
        <v>0</v>
      </c>
      <c r="K762" s="43">
        <v>0</v>
      </c>
      <c r="L762" s="65">
        <f>L763</f>
        <v>0</v>
      </c>
      <c r="P762" s="66">
        <f>P763</f>
        <v>0</v>
      </c>
      <c r="Q762" s="53"/>
      <c r="R762" s="54"/>
    </row>
    <row r="763" spans="1:18" s="13" customFormat="1" hidden="1" x14ac:dyDescent="0.2">
      <c r="A763" s="41" t="s">
        <v>324</v>
      </c>
      <c r="B763" s="42" t="s">
        <v>298</v>
      </c>
      <c r="C763" s="42" t="s">
        <v>149</v>
      </c>
      <c r="D763" s="42" t="s">
        <v>21</v>
      </c>
      <c r="E763" s="42" t="s">
        <v>323</v>
      </c>
      <c r="F763" s="42" t="s">
        <v>26</v>
      </c>
      <c r="G763" s="42" t="s">
        <v>23</v>
      </c>
      <c r="H763" s="42" t="s">
        <v>28</v>
      </c>
      <c r="I763" s="42"/>
      <c r="J763" s="43">
        <v>0</v>
      </c>
      <c r="K763" s="43">
        <v>0</v>
      </c>
      <c r="L763" s="9">
        <f>L764</f>
        <v>0</v>
      </c>
      <c r="P763" s="9">
        <f>P764</f>
        <v>0</v>
      </c>
      <c r="Q763" s="53"/>
      <c r="R763" s="54"/>
    </row>
    <row r="764" spans="1:18" s="14" customFormat="1" ht="48" hidden="1" x14ac:dyDescent="0.2">
      <c r="A764" s="41" t="s">
        <v>325</v>
      </c>
      <c r="B764" s="42" t="s">
        <v>298</v>
      </c>
      <c r="C764" s="42" t="s">
        <v>149</v>
      </c>
      <c r="D764" s="42" t="s">
        <v>21</v>
      </c>
      <c r="E764" s="42" t="s">
        <v>323</v>
      </c>
      <c r="F764" s="42" t="s">
        <v>26</v>
      </c>
      <c r="G764" s="42" t="s">
        <v>23</v>
      </c>
      <c r="H764" s="42" t="s">
        <v>326</v>
      </c>
      <c r="I764" s="42"/>
      <c r="J764" s="43">
        <v>0</v>
      </c>
      <c r="K764" s="43">
        <v>0</v>
      </c>
      <c r="L764" s="55">
        <f>K764/1000</f>
        <v>0</v>
      </c>
      <c r="M764" s="12">
        <v>1</v>
      </c>
      <c r="P764" s="56">
        <f>K764/1000</f>
        <v>0</v>
      </c>
      <c r="Q764" s="53"/>
      <c r="R764" s="54"/>
    </row>
    <row r="765" spans="1:18" s="13" customFormat="1" ht="24" hidden="1" x14ac:dyDescent="0.2">
      <c r="A765" s="41" t="s">
        <v>44</v>
      </c>
      <c r="B765" s="42" t="s">
        <v>298</v>
      </c>
      <c r="C765" s="42" t="s">
        <v>149</v>
      </c>
      <c r="D765" s="42" t="s">
        <v>21</v>
      </c>
      <c r="E765" s="42" t="s">
        <v>323</v>
      </c>
      <c r="F765" s="42" t="s">
        <v>26</v>
      </c>
      <c r="G765" s="42" t="s">
        <v>23</v>
      </c>
      <c r="H765" s="42" t="s">
        <v>326</v>
      </c>
      <c r="I765" s="42" t="s">
        <v>45</v>
      </c>
      <c r="J765" s="43">
        <v>0</v>
      </c>
      <c r="K765" s="43">
        <v>0</v>
      </c>
      <c r="L765" s="65">
        <f>L766</f>
        <v>0</v>
      </c>
      <c r="P765" s="66">
        <f>P766</f>
        <v>0</v>
      </c>
      <c r="Q765" s="53"/>
      <c r="R765" s="54"/>
    </row>
    <row r="766" spans="1:18" s="13" customFormat="1" ht="96" hidden="1" x14ac:dyDescent="0.2">
      <c r="A766" s="41" t="s">
        <v>59</v>
      </c>
      <c r="B766" s="42" t="s">
        <v>298</v>
      </c>
      <c r="C766" s="42" t="s">
        <v>149</v>
      </c>
      <c r="D766" s="42" t="s">
        <v>21</v>
      </c>
      <c r="E766" s="46" t="s">
        <v>60</v>
      </c>
      <c r="F766" s="46" t="s">
        <v>26</v>
      </c>
      <c r="G766" s="46" t="s">
        <v>27</v>
      </c>
      <c r="H766" s="46" t="s">
        <v>28</v>
      </c>
      <c r="I766" s="46"/>
      <c r="J766" s="47">
        <v>0</v>
      </c>
      <c r="K766" s="47">
        <v>0</v>
      </c>
      <c r="L766" s="9">
        <f>L767+L768</f>
        <v>0</v>
      </c>
      <c r="P766" s="9">
        <f>P767+P768</f>
        <v>0</v>
      </c>
      <c r="Q766" s="53"/>
      <c r="R766" s="54"/>
    </row>
    <row r="767" spans="1:18" s="13" customFormat="1" ht="24" hidden="1" x14ac:dyDescent="0.2">
      <c r="A767" s="41" t="s">
        <v>569</v>
      </c>
      <c r="B767" s="42" t="s">
        <v>298</v>
      </c>
      <c r="C767" s="42" t="s">
        <v>149</v>
      </c>
      <c r="D767" s="42" t="s">
        <v>21</v>
      </c>
      <c r="E767" s="46" t="s">
        <v>60</v>
      </c>
      <c r="F767" s="46" t="s">
        <v>26</v>
      </c>
      <c r="G767" s="46" t="s">
        <v>21</v>
      </c>
      <c r="H767" s="46" t="s">
        <v>28</v>
      </c>
      <c r="I767" s="46"/>
      <c r="J767" s="47">
        <v>0</v>
      </c>
      <c r="K767" s="47">
        <v>0</v>
      </c>
      <c r="L767" s="55">
        <f>K767/1000</f>
        <v>0</v>
      </c>
      <c r="M767" s="12">
        <v>1</v>
      </c>
      <c r="P767" s="56">
        <f>K767/1000</f>
        <v>0</v>
      </c>
      <c r="Q767" s="53"/>
      <c r="R767" s="54"/>
    </row>
    <row r="768" spans="1:18" s="13" customFormat="1" ht="24" hidden="1" x14ac:dyDescent="0.2">
      <c r="A768" s="41" t="s">
        <v>570</v>
      </c>
      <c r="B768" s="42" t="s">
        <v>298</v>
      </c>
      <c r="C768" s="42" t="s">
        <v>149</v>
      </c>
      <c r="D768" s="42" t="s">
        <v>21</v>
      </c>
      <c r="E768" s="46" t="s">
        <v>60</v>
      </c>
      <c r="F768" s="46" t="s">
        <v>26</v>
      </c>
      <c r="G768" s="46" t="s">
        <v>21</v>
      </c>
      <c r="H768" s="46" t="s">
        <v>571</v>
      </c>
      <c r="I768" s="46"/>
      <c r="J768" s="47">
        <v>0</v>
      </c>
      <c r="K768" s="47">
        <v>0</v>
      </c>
      <c r="L768" s="55">
        <f>K768/1000</f>
        <v>0</v>
      </c>
      <c r="M768" s="12">
        <v>1</v>
      </c>
      <c r="P768" s="56">
        <f>K768/1000</f>
        <v>0</v>
      </c>
      <c r="Q768" s="53"/>
      <c r="R768" s="54"/>
    </row>
    <row r="769" spans="1:18" s="13" customFormat="1" ht="24" hidden="1" x14ac:dyDescent="0.2">
      <c r="A769" s="41" t="s">
        <v>113</v>
      </c>
      <c r="B769" s="42" t="s">
        <v>298</v>
      </c>
      <c r="C769" s="42" t="s">
        <v>149</v>
      </c>
      <c r="D769" s="42" t="s">
        <v>21</v>
      </c>
      <c r="E769" s="46" t="s">
        <v>60</v>
      </c>
      <c r="F769" s="46" t="s">
        <v>26</v>
      </c>
      <c r="G769" s="46" t="s">
        <v>21</v>
      </c>
      <c r="H769" s="46" t="s">
        <v>571</v>
      </c>
      <c r="I769" s="46" t="s">
        <v>114</v>
      </c>
      <c r="J769" s="47">
        <v>0</v>
      </c>
      <c r="K769" s="47">
        <v>0</v>
      </c>
      <c r="L769" s="55">
        <f>K769/1000</f>
        <v>0</v>
      </c>
      <c r="M769" s="12">
        <v>1</v>
      </c>
      <c r="P769" s="56">
        <f>K769/1000</f>
        <v>0</v>
      </c>
      <c r="Q769" s="53"/>
      <c r="R769" s="54"/>
    </row>
    <row r="770" spans="1:18" s="13" customFormat="1" ht="24" hidden="1" x14ac:dyDescent="0.2">
      <c r="A770" s="41" t="s">
        <v>100</v>
      </c>
      <c r="B770" s="42" t="s">
        <v>298</v>
      </c>
      <c r="C770" s="42" t="s">
        <v>149</v>
      </c>
      <c r="D770" s="42" t="s">
        <v>21</v>
      </c>
      <c r="E770" s="46" t="s">
        <v>60</v>
      </c>
      <c r="F770" s="46" t="s">
        <v>26</v>
      </c>
      <c r="G770" s="46" t="s">
        <v>47</v>
      </c>
      <c r="H770" s="46" t="s">
        <v>28</v>
      </c>
      <c r="I770" s="46"/>
      <c r="J770" s="47">
        <v>0</v>
      </c>
      <c r="K770" s="47">
        <v>0</v>
      </c>
      <c r="L770" s="65">
        <f>L774+L771</f>
        <v>45354.85</v>
      </c>
      <c r="P770" s="66">
        <f>P774+P771</f>
        <v>45354.85</v>
      </c>
      <c r="Q770" s="53"/>
      <c r="R770" s="54"/>
    </row>
    <row r="771" spans="1:18" s="13" customFormat="1" ht="60" hidden="1" x14ac:dyDescent="0.2">
      <c r="A771" s="41" t="s">
        <v>213</v>
      </c>
      <c r="B771" s="42" t="s">
        <v>298</v>
      </c>
      <c r="C771" s="42" t="s">
        <v>149</v>
      </c>
      <c r="D771" s="42" t="s">
        <v>21</v>
      </c>
      <c r="E771" s="42" t="s">
        <v>60</v>
      </c>
      <c r="F771" s="42" t="s">
        <v>26</v>
      </c>
      <c r="G771" s="42" t="s">
        <v>47</v>
      </c>
      <c r="H771" s="42" t="s">
        <v>214</v>
      </c>
      <c r="I771" s="46"/>
      <c r="J771" s="47">
        <v>0</v>
      </c>
      <c r="K771" s="47">
        <v>0</v>
      </c>
      <c r="L771" s="65">
        <f>L772</f>
        <v>44974.28</v>
      </c>
      <c r="P771" s="66">
        <f>P772</f>
        <v>44974.28</v>
      </c>
      <c r="Q771" s="53"/>
      <c r="R771" s="54"/>
    </row>
    <row r="772" spans="1:18" s="13" customFormat="1" ht="24" hidden="1" x14ac:dyDescent="0.2">
      <c r="A772" s="41" t="s">
        <v>44</v>
      </c>
      <c r="B772" s="42" t="s">
        <v>298</v>
      </c>
      <c r="C772" s="42" t="s">
        <v>149</v>
      </c>
      <c r="D772" s="42" t="s">
        <v>21</v>
      </c>
      <c r="E772" s="42" t="s">
        <v>60</v>
      </c>
      <c r="F772" s="42" t="s">
        <v>26</v>
      </c>
      <c r="G772" s="42" t="s">
        <v>47</v>
      </c>
      <c r="H772" s="42" t="s">
        <v>214</v>
      </c>
      <c r="I772" s="46" t="s">
        <v>45</v>
      </c>
      <c r="J772" s="47">
        <v>0</v>
      </c>
      <c r="K772" s="47">
        <v>0</v>
      </c>
      <c r="L772" s="9">
        <f>L773</f>
        <v>44974.28</v>
      </c>
      <c r="P772" s="9">
        <f>P773</f>
        <v>44974.28</v>
      </c>
      <c r="Q772" s="53"/>
      <c r="R772" s="54"/>
    </row>
    <row r="773" spans="1:18" s="13" customFormat="1" x14ac:dyDescent="0.2">
      <c r="A773" s="41" t="s">
        <v>327</v>
      </c>
      <c r="B773" s="42" t="s">
        <v>298</v>
      </c>
      <c r="C773" s="42" t="s">
        <v>149</v>
      </c>
      <c r="D773" s="42" t="s">
        <v>38</v>
      </c>
      <c r="E773" s="42"/>
      <c r="F773" s="42"/>
      <c r="G773" s="42"/>
      <c r="H773" s="42"/>
      <c r="I773" s="42"/>
      <c r="J773" s="43">
        <v>44974280</v>
      </c>
      <c r="K773" s="43">
        <v>44974280</v>
      </c>
      <c r="L773" s="55">
        <f>K773/1000</f>
        <v>44974.28</v>
      </c>
      <c r="M773" s="12">
        <v>1</v>
      </c>
      <c r="P773" s="56">
        <f>K773/1000</f>
        <v>44974.28</v>
      </c>
      <c r="Q773" s="53"/>
      <c r="R773" s="54"/>
    </row>
    <row r="774" spans="1:18" s="13" customFormat="1" ht="36" x14ac:dyDescent="0.2">
      <c r="A774" s="41" t="s">
        <v>185</v>
      </c>
      <c r="B774" s="42" t="s">
        <v>298</v>
      </c>
      <c r="C774" s="42" t="s">
        <v>149</v>
      </c>
      <c r="D774" s="42" t="s">
        <v>38</v>
      </c>
      <c r="E774" s="42" t="s">
        <v>47</v>
      </c>
      <c r="F774" s="42" t="s">
        <v>26</v>
      </c>
      <c r="G774" s="42" t="s">
        <v>27</v>
      </c>
      <c r="H774" s="42" t="s">
        <v>28</v>
      </c>
      <c r="I774" s="42"/>
      <c r="J774" s="43">
        <v>44845420</v>
      </c>
      <c r="K774" s="43">
        <v>44845420</v>
      </c>
      <c r="L774" s="65">
        <f>L775</f>
        <v>380.57</v>
      </c>
      <c r="P774" s="66">
        <f>P775</f>
        <v>380.57</v>
      </c>
      <c r="Q774" s="53"/>
      <c r="R774" s="54"/>
    </row>
    <row r="775" spans="1:18" s="13" customFormat="1" ht="48" x14ac:dyDescent="0.2">
      <c r="A775" s="41" t="s">
        <v>328</v>
      </c>
      <c r="B775" s="42" t="s">
        <v>298</v>
      </c>
      <c r="C775" s="42" t="s">
        <v>149</v>
      </c>
      <c r="D775" s="42" t="s">
        <v>38</v>
      </c>
      <c r="E775" s="42" t="s">
        <v>47</v>
      </c>
      <c r="F775" s="42" t="s">
        <v>26</v>
      </c>
      <c r="G775" s="42" t="s">
        <v>51</v>
      </c>
      <c r="H775" s="42" t="s">
        <v>28</v>
      </c>
      <c r="I775" s="42"/>
      <c r="J775" s="43">
        <v>44845420</v>
      </c>
      <c r="K775" s="43">
        <v>44845420</v>
      </c>
      <c r="L775" s="9">
        <f>L776</f>
        <v>380.57</v>
      </c>
      <c r="P775" s="9">
        <f>P776</f>
        <v>380.57</v>
      </c>
      <c r="Q775" s="53"/>
      <c r="R775" s="54"/>
    </row>
    <row r="776" spans="1:18" s="13" customFormat="1" ht="24" x14ac:dyDescent="0.2">
      <c r="A776" s="41" t="s">
        <v>31</v>
      </c>
      <c r="B776" s="42" t="s">
        <v>298</v>
      </c>
      <c r="C776" s="42" t="s">
        <v>149</v>
      </c>
      <c r="D776" s="42" t="s">
        <v>38</v>
      </c>
      <c r="E776" s="42" t="s">
        <v>47</v>
      </c>
      <c r="F776" s="42" t="s">
        <v>26</v>
      </c>
      <c r="G776" s="42" t="s">
        <v>51</v>
      </c>
      <c r="H776" s="42" t="s">
        <v>32</v>
      </c>
      <c r="I776" s="42"/>
      <c r="J776" s="43">
        <v>380570</v>
      </c>
      <c r="K776" s="43">
        <v>380570</v>
      </c>
      <c r="L776" s="55">
        <f>K776/1000</f>
        <v>380.57</v>
      </c>
      <c r="M776" s="12">
        <v>1</v>
      </c>
      <c r="P776" s="56">
        <f>K776/1000</f>
        <v>380.57</v>
      </c>
      <c r="Q776" s="53"/>
      <c r="R776" s="54"/>
    </row>
    <row r="777" spans="1:18" s="13" customFormat="1" ht="60" x14ac:dyDescent="0.2">
      <c r="A777" s="41" t="s">
        <v>508</v>
      </c>
      <c r="B777" s="42" t="s">
        <v>298</v>
      </c>
      <c r="C777" s="42" t="s">
        <v>149</v>
      </c>
      <c r="D777" s="42" t="s">
        <v>38</v>
      </c>
      <c r="E777" s="42" t="s">
        <v>47</v>
      </c>
      <c r="F777" s="42" t="s">
        <v>26</v>
      </c>
      <c r="G777" s="42" t="s">
        <v>51</v>
      </c>
      <c r="H777" s="42" t="s">
        <v>32</v>
      </c>
      <c r="I777" s="42" t="s">
        <v>34</v>
      </c>
      <c r="J777" s="43">
        <v>140820</v>
      </c>
      <c r="K777" s="43">
        <v>140820</v>
      </c>
      <c r="L777" s="11">
        <f>L778</f>
        <v>4594.29</v>
      </c>
      <c r="P777" s="11">
        <f>P778</f>
        <v>4594.29</v>
      </c>
      <c r="Q777" s="53"/>
      <c r="R777" s="54"/>
    </row>
    <row r="778" spans="1:18" s="13" customFormat="1" ht="24" x14ac:dyDescent="0.2">
      <c r="A778" s="41" t="s">
        <v>44</v>
      </c>
      <c r="B778" s="42" t="s">
        <v>298</v>
      </c>
      <c r="C778" s="42" t="s">
        <v>149</v>
      </c>
      <c r="D778" s="42" t="s">
        <v>38</v>
      </c>
      <c r="E778" s="42" t="s">
        <v>47</v>
      </c>
      <c r="F778" s="42" t="s">
        <v>26</v>
      </c>
      <c r="G778" s="42" t="s">
        <v>51</v>
      </c>
      <c r="H778" s="42" t="s">
        <v>32</v>
      </c>
      <c r="I778" s="42" t="s">
        <v>45</v>
      </c>
      <c r="J778" s="43">
        <v>239750</v>
      </c>
      <c r="K778" s="43">
        <v>239750</v>
      </c>
      <c r="L778" s="11">
        <f>L779</f>
        <v>4594.29</v>
      </c>
      <c r="P778" s="11">
        <f>P779</f>
        <v>4594.29</v>
      </c>
      <c r="Q778" s="53"/>
      <c r="R778" s="54"/>
    </row>
    <row r="779" spans="1:18" s="13" customFormat="1" ht="24" x14ac:dyDescent="0.2">
      <c r="A779" s="41" t="s">
        <v>35</v>
      </c>
      <c r="B779" s="42" t="s">
        <v>298</v>
      </c>
      <c r="C779" s="42" t="s">
        <v>149</v>
      </c>
      <c r="D779" s="42" t="s">
        <v>38</v>
      </c>
      <c r="E779" s="42" t="s">
        <v>47</v>
      </c>
      <c r="F779" s="42" t="s">
        <v>26</v>
      </c>
      <c r="G779" s="42" t="s">
        <v>51</v>
      </c>
      <c r="H779" s="42" t="s">
        <v>36</v>
      </c>
      <c r="I779" s="42"/>
      <c r="J779" s="43">
        <v>4594290</v>
      </c>
      <c r="K779" s="43">
        <v>4594290</v>
      </c>
      <c r="L779" s="11">
        <f>L780</f>
        <v>4594.29</v>
      </c>
      <c r="P779" s="11">
        <f>P780</f>
        <v>4594.29</v>
      </c>
      <c r="Q779" s="53"/>
      <c r="R779" s="54"/>
    </row>
    <row r="780" spans="1:18" s="13" customFormat="1" ht="60" x14ac:dyDescent="0.2">
      <c r="A780" s="41" t="s">
        <v>508</v>
      </c>
      <c r="B780" s="42" t="s">
        <v>298</v>
      </c>
      <c r="C780" s="42" t="s">
        <v>149</v>
      </c>
      <c r="D780" s="42" t="s">
        <v>38</v>
      </c>
      <c r="E780" s="42" t="s">
        <v>47</v>
      </c>
      <c r="F780" s="42" t="s">
        <v>26</v>
      </c>
      <c r="G780" s="42" t="s">
        <v>51</v>
      </c>
      <c r="H780" s="42" t="s">
        <v>36</v>
      </c>
      <c r="I780" s="42" t="s">
        <v>34</v>
      </c>
      <c r="J780" s="43">
        <v>4594290</v>
      </c>
      <c r="K780" s="43">
        <v>4594290</v>
      </c>
      <c r="L780" s="55">
        <f>K780/1000</f>
        <v>4594.29</v>
      </c>
      <c r="M780" s="12">
        <v>1</v>
      </c>
      <c r="P780" s="56">
        <f>K780/1000</f>
        <v>4594.29</v>
      </c>
      <c r="Q780" s="53"/>
      <c r="R780" s="54"/>
    </row>
    <row r="781" spans="1:18" s="13" customFormat="1" ht="24" x14ac:dyDescent="0.2">
      <c r="A781" s="41" t="s">
        <v>81</v>
      </c>
      <c r="B781" s="42" t="s">
        <v>298</v>
      </c>
      <c r="C781" s="42" t="s">
        <v>149</v>
      </c>
      <c r="D781" s="42" t="s">
        <v>38</v>
      </c>
      <c r="E781" s="42" t="s">
        <v>47</v>
      </c>
      <c r="F781" s="42" t="s">
        <v>26</v>
      </c>
      <c r="G781" s="42" t="s">
        <v>51</v>
      </c>
      <c r="H781" s="42" t="s">
        <v>82</v>
      </c>
      <c r="I781" s="42"/>
      <c r="J781" s="47">
        <v>18970</v>
      </c>
      <c r="K781" s="47">
        <v>18970</v>
      </c>
      <c r="L781" s="65">
        <f>L782</f>
        <v>38580.39</v>
      </c>
      <c r="P781" s="66">
        <f>P782</f>
        <v>38580.39</v>
      </c>
      <c r="Q781" s="53"/>
      <c r="R781" s="54"/>
    </row>
    <row r="782" spans="1:18" s="13" customFormat="1" ht="24" x14ac:dyDescent="0.2">
      <c r="A782" s="41" t="s">
        <v>44</v>
      </c>
      <c r="B782" s="42" t="s">
        <v>298</v>
      </c>
      <c r="C782" s="42" t="s">
        <v>149</v>
      </c>
      <c r="D782" s="42" t="s">
        <v>38</v>
      </c>
      <c r="E782" s="42" t="s">
        <v>47</v>
      </c>
      <c r="F782" s="42" t="s">
        <v>26</v>
      </c>
      <c r="G782" s="42" t="s">
        <v>51</v>
      </c>
      <c r="H782" s="42" t="s">
        <v>82</v>
      </c>
      <c r="I782" s="42" t="s">
        <v>45</v>
      </c>
      <c r="J782" s="47">
        <v>18970</v>
      </c>
      <c r="K782" s="47">
        <v>18970</v>
      </c>
      <c r="L782" s="65">
        <f>L783</f>
        <v>38580.39</v>
      </c>
      <c r="P782" s="66">
        <f>P783</f>
        <v>38580.39</v>
      </c>
      <c r="Q782" s="53"/>
      <c r="R782" s="54"/>
    </row>
    <row r="783" spans="1:18" s="13" customFormat="1" ht="24" x14ac:dyDescent="0.2">
      <c r="A783" s="41" t="s">
        <v>111</v>
      </c>
      <c r="B783" s="42" t="s">
        <v>298</v>
      </c>
      <c r="C783" s="42" t="s">
        <v>149</v>
      </c>
      <c r="D783" s="42" t="s">
        <v>38</v>
      </c>
      <c r="E783" s="42" t="s">
        <v>47</v>
      </c>
      <c r="F783" s="42" t="s">
        <v>26</v>
      </c>
      <c r="G783" s="42" t="s">
        <v>51</v>
      </c>
      <c r="H783" s="42" t="s">
        <v>112</v>
      </c>
      <c r="I783" s="42"/>
      <c r="J783" s="47">
        <v>39851590</v>
      </c>
      <c r="K783" s="47">
        <v>39851590</v>
      </c>
      <c r="L783" s="9">
        <f>L784</f>
        <v>38580.39</v>
      </c>
      <c r="P783" s="9">
        <f>P784</f>
        <v>38580.39</v>
      </c>
      <c r="Q783" s="53"/>
      <c r="R783" s="54"/>
    </row>
    <row r="784" spans="1:18" s="13" customFormat="1" ht="60" x14ac:dyDescent="0.2">
      <c r="A784" s="41" t="s">
        <v>508</v>
      </c>
      <c r="B784" s="42" t="s">
        <v>298</v>
      </c>
      <c r="C784" s="42" t="s">
        <v>149</v>
      </c>
      <c r="D784" s="42" t="s">
        <v>38</v>
      </c>
      <c r="E784" s="42" t="s">
        <v>47</v>
      </c>
      <c r="F784" s="42" t="s">
        <v>26</v>
      </c>
      <c r="G784" s="42" t="s">
        <v>51</v>
      </c>
      <c r="H784" s="42" t="s">
        <v>112</v>
      </c>
      <c r="I784" s="42" t="s">
        <v>34</v>
      </c>
      <c r="J784" s="43">
        <v>38580390</v>
      </c>
      <c r="K784" s="43">
        <v>38580390</v>
      </c>
      <c r="L784" s="55">
        <f>K784/1000</f>
        <v>38580.39</v>
      </c>
      <c r="M784" s="12">
        <v>1</v>
      </c>
      <c r="N784" s="13">
        <v>1</v>
      </c>
      <c r="P784" s="56">
        <f>K784/1000</f>
        <v>38580.39</v>
      </c>
      <c r="Q784" s="53"/>
      <c r="R784" s="54"/>
    </row>
    <row r="785" spans="1:18" s="13" customFormat="1" ht="24" x14ac:dyDescent="0.2">
      <c r="A785" s="41" t="s">
        <v>44</v>
      </c>
      <c r="B785" s="42" t="s">
        <v>298</v>
      </c>
      <c r="C785" s="42" t="s">
        <v>149</v>
      </c>
      <c r="D785" s="42" t="s">
        <v>38</v>
      </c>
      <c r="E785" s="42" t="s">
        <v>47</v>
      </c>
      <c r="F785" s="42" t="s">
        <v>26</v>
      </c>
      <c r="G785" s="42" t="s">
        <v>51</v>
      </c>
      <c r="H785" s="42" t="s">
        <v>112</v>
      </c>
      <c r="I785" s="42" t="s">
        <v>45</v>
      </c>
      <c r="J785" s="47">
        <v>1255750</v>
      </c>
      <c r="K785" s="47">
        <v>1255750</v>
      </c>
      <c r="L785" s="65">
        <f>L786</f>
        <v>0</v>
      </c>
      <c r="P785" s="66">
        <f>P786</f>
        <v>0</v>
      </c>
      <c r="Q785" s="53"/>
      <c r="R785" s="54"/>
    </row>
    <row r="786" spans="1:18" s="13" customFormat="1" x14ac:dyDescent="0.2">
      <c r="A786" s="41" t="s">
        <v>79</v>
      </c>
      <c r="B786" s="42" t="s">
        <v>298</v>
      </c>
      <c r="C786" s="42" t="s">
        <v>149</v>
      </c>
      <c r="D786" s="42" t="s">
        <v>38</v>
      </c>
      <c r="E786" s="42" t="s">
        <v>47</v>
      </c>
      <c r="F786" s="42" t="s">
        <v>26</v>
      </c>
      <c r="G786" s="42" t="s">
        <v>51</v>
      </c>
      <c r="H786" s="42" t="s">
        <v>112</v>
      </c>
      <c r="I786" s="42" t="s">
        <v>80</v>
      </c>
      <c r="J786" s="47">
        <v>15450</v>
      </c>
      <c r="K786" s="47">
        <v>15450</v>
      </c>
      <c r="L786" s="65">
        <f>L787</f>
        <v>0</v>
      </c>
      <c r="P786" s="66">
        <f>P787</f>
        <v>0</v>
      </c>
      <c r="Q786" s="53"/>
      <c r="R786" s="54"/>
    </row>
    <row r="787" spans="1:18" s="13" customFormat="1" hidden="1" x14ac:dyDescent="0.2">
      <c r="A787" s="41" t="s">
        <v>120</v>
      </c>
      <c r="B787" s="42" t="s">
        <v>298</v>
      </c>
      <c r="C787" s="42" t="s">
        <v>149</v>
      </c>
      <c r="D787" s="42" t="s">
        <v>38</v>
      </c>
      <c r="E787" s="42" t="s">
        <v>47</v>
      </c>
      <c r="F787" s="42" t="s">
        <v>26</v>
      </c>
      <c r="G787" s="42" t="s">
        <v>51</v>
      </c>
      <c r="H787" s="42" t="s">
        <v>121</v>
      </c>
      <c r="I787" s="42"/>
      <c r="J787" s="47">
        <v>0</v>
      </c>
      <c r="K787" s="47">
        <v>0</v>
      </c>
      <c r="L787" s="65">
        <f>L788</f>
        <v>0</v>
      </c>
      <c r="P787" s="66">
        <f>P788</f>
        <v>0</v>
      </c>
      <c r="Q787" s="53"/>
      <c r="R787" s="54"/>
    </row>
    <row r="788" spans="1:18" s="13" customFormat="1" ht="24" hidden="1" x14ac:dyDescent="0.2">
      <c r="A788" s="41" t="s">
        <v>44</v>
      </c>
      <c r="B788" s="42" t="s">
        <v>298</v>
      </c>
      <c r="C788" s="42" t="s">
        <v>149</v>
      </c>
      <c r="D788" s="42" t="s">
        <v>38</v>
      </c>
      <c r="E788" s="42" t="s">
        <v>47</v>
      </c>
      <c r="F788" s="42" t="s">
        <v>26</v>
      </c>
      <c r="G788" s="42" t="s">
        <v>51</v>
      </c>
      <c r="H788" s="42" t="s">
        <v>121</v>
      </c>
      <c r="I788" s="42" t="s">
        <v>45</v>
      </c>
      <c r="J788" s="47">
        <v>0</v>
      </c>
      <c r="K788" s="47">
        <v>0</v>
      </c>
      <c r="L788" s="9">
        <f>L789</f>
        <v>0</v>
      </c>
      <c r="P788" s="9">
        <f>P789</f>
        <v>0</v>
      </c>
      <c r="Q788" s="53"/>
      <c r="R788" s="54"/>
    </row>
    <row r="789" spans="1:18" s="14" customFormat="1" ht="48" hidden="1" x14ac:dyDescent="0.2">
      <c r="A789" s="41" t="s">
        <v>572</v>
      </c>
      <c r="B789" s="42" t="s">
        <v>298</v>
      </c>
      <c r="C789" s="42" t="s">
        <v>149</v>
      </c>
      <c r="D789" s="42" t="s">
        <v>38</v>
      </c>
      <c r="E789" s="42" t="s">
        <v>47</v>
      </c>
      <c r="F789" s="42" t="s">
        <v>26</v>
      </c>
      <c r="G789" s="42" t="s">
        <v>51</v>
      </c>
      <c r="H789" s="42" t="s">
        <v>573</v>
      </c>
      <c r="I789" s="42"/>
      <c r="J789" s="47">
        <v>0</v>
      </c>
      <c r="K789" s="47">
        <v>0</v>
      </c>
      <c r="L789" s="55">
        <f>K789/1000</f>
        <v>0</v>
      </c>
      <c r="M789" s="12">
        <v>1</v>
      </c>
      <c r="P789" s="56">
        <f>K789/1000</f>
        <v>0</v>
      </c>
      <c r="Q789" s="53"/>
      <c r="R789" s="54"/>
    </row>
    <row r="790" spans="1:18" s="13" customFormat="1" ht="24" hidden="1" x14ac:dyDescent="0.2">
      <c r="A790" s="41" t="s">
        <v>44</v>
      </c>
      <c r="B790" s="42" t="s">
        <v>298</v>
      </c>
      <c r="C790" s="42" t="s">
        <v>149</v>
      </c>
      <c r="D790" s="42" t="s">
        <v>38</v>
      </c>
      <c r="E790" s="42" t="s">
        <v>47</v>
      </c>
      <c r="F790" s="42" t="s">
        <v>26</v>
      </c>
      <c r="G790" s="42" t="s">
        <v>51</v>
      </c>
      <c r="H790" s="42" t="s">
        <v>573</v>
      </c>
      <c r="I790" s="42" t="s">
        <v>45</v>
      </c>
      <c r="J790" s="47">
        <v>0</v>
      </c>
      <c r="K790" s="47">
        <v>0</v>
      </c>
      <c r="L790" s="11">
        <f>L791+L799+L795</f>
        <v>128.86000000000001</v>
      </c>
      <c r="P790" s="11">
        <f>P791+P799+P795</f>
        <v>128.86000000000001</v>
      </c>
      <c r="Q790" s="53"/>
      <c r="R790" s="54"/>
    </row>
    <row r="791" spans="1:18" s="13" customFormat="1" ht="48" x14ac:dyDescent="0.2">
      <c r="A791" s="41" t="s">
        <v>39</v>
      </c>
      <c r="B791" s="42" t="s">
        <v>298</v>
      </c>
      <c r="C791" s="42" t="s">
        <v>149</v>
      </c>
      <c r="D791" s="42" t="s">
        <v>38</v>
      </c>
      <c r="E791" s="46" t="s">
        <v>40</v>
      </c>
      <c r="F791" s="46" t="s">
        <v>26</v>
      </c>
      <c r="G791" s="46" t="s">
        <v>27</v>
      </c>
      <c r="H791" s="46" t="s">
        <v>28</v>
      </c>
      <c r="I791" s="42"/>
      <c r="J791" s="47">
        <v>119860</v>
      </c>
      <c r="K791" s="47">
        <v>119860</v>
      </c>
      <c r="L791" s="11">
        <f>L792</f>
        <v>119.86</v>
      </c>
      <c r="P791" s="11">
        <f>P792</f>
        <v>119.86</v>
      </c>
      <c r="Q791" s="53"/>
      <c r="R791" s="54"/>
    </row>
    <row r="792" spans="1:18" s="13" customFormat="1" ht="60" x14ac:dyDescent="0.2">
      <c r="A792" s="41" t="s">
        <v>41</v>
      </c>
      <c r="B792" s="42" t="s">
        <v>298</v>
      </c>
      <c r="C792" s="42" t="s">
        <v>149</v>
      </c>
      <c r="D792" s="42" t="s">
        <v>38</v>
      </c>
      <c r="E792" s="42" t="s">
        <v>40</v>
      </c>
      <c r="F792" s="42" t="s">
        <v>26</v>
      </c>
      <c r="G792" s="42" t="s">
        <v>23</v>
      </c>
      <c r="H792" s="42" t="s">
        <v>28</v>
      </c>
      <c r="I792" s="42"/>
      <c r="J792" s="47">
        <v>119860</v>
      </c>
      <c r="K792" s="47">
        <v>119860</v>
      </c>
      <c r="L792" s="11">
        <f>L793</f>
        <v>119.86</v>
      </c>
      <c r="P792" s="11">
        <f>P793</f>
        <v>119.86</v>
      </c>
      <c r="Q792" s="53"/>
      <c r="R792" s="54"/>
    </row>
    <row r="793" spans="1:18" s="13" customFormat="1" ht="24" x14ac:dyDescent="0.2">
      <c r="A793" s="41" t="s">
        <v>42</v>
      </c>
      <c r="B793" s="42" t="s">
        <v>298</v>
      </c>
      <c r="C793" s="42" t="s">
        <v>149</v>
      </c>
      <c r="D793" s="42" t="s">
        <v>38</v>
      </c>
      <c r="E793" s="42" t="s">
        <v>40</v>
      </c>
      <c r="F793" s="42" t="s">
        <v>26</v>
      </c>
      <c r="G793" s="42" t="s">
        <v>23</v>
      </c>
      <c r="H793" s="42" t="s">
        <v>43</v>
      </c>
      <c r="I793" s="42"/>
      <c r="J793" s="47">
        <v>119860</v>
      </c>
      <c r="K793" s="47">
        <v>119860</v>
      </c>
      <c r="L793" s="11">
        <f>L794</f>
        <v>119.86</v>
      </c>
      <c r="P793" s="11">
        <f>P794</f>
        <v>119.86</v>
      </c>
      <c r="Q793" s="53"/>
      <c r="R793" s="54"/>
    </row>
    <row r="794" spans="1:18" s="13" customFormat="1" ht="24" x14ac:dyDescent="0.2">
      <c r="A794" s="41" t="s">
        <v>44</v>
      </c>
      <c r="B794" s="42" t="s">
        <v>298</v>
      </c>
      <c r="C794" s="42" t="s">
        <v>149</v>
      </c>
      <c r="D794" s="42" t="s">
        <v>38</v>
      </c>
      <c r="E794" s="42" t="s">
        <v>40</v>
      </c>
      <c r="F794" s="42" t="s">
        <v>26</v>
      </c>
      <c r="G794" s="42" t="s">
        <v>23</v>
      </c>
      <c r="H794" s="42" t="s">
        <v>43</v>
      </c>
      <c r="I794" s="42" t="s">
        <v>45</v>
      </c>
      <c r="J794" s="47">
        <v>119860</v>
      </c>
      <c r="K794" s="47">
        <v>119860</v>
      </c>
      <c r="L794" s="55">
        <f>K794/1000</f>
        <v>119.86</v>
      </c>
      <c r="M794" s="12">
        <v>1</v>
      </c>
      <c r="N794" s="13">
        <v>1</v>
      </c>
      <c r="P794" s="56">
        <f>K794/1000</f>
        <v>119.86</v>
      </c>
      <c r="Q794" s="53"/>
      <c r="R794" s="54"/>
    </row>
    <row r="795" spans="1:18" s="13" customFormat="1" ht="36" x14ac:dyDescent="0.2">
      <c r="A795" s="41" t="s">
        <v>64</v>
      </c>
      <c r="B795" s="42" t="s">
        <v>298</v>
      </c>
      <c r="C795" s="42" t="s">
        <v>149</v>
      </c>
      <c r="D795" s="42" t="s">
        <v>38</v>
      </c>
      <c r="E795" s="46" t="s">
        <v>65</v>
      </c>
      <c r="F795" s="46" t="s">
        <v>26</v>
      </c>
      <c r="G795" s="46" t="s">
        <v>27</v>
      </c>
      <c r="H795" s="46" t="s">
        <v>28</v>
      </c>
      <c r="I795" s="42"/>
      <c r="J795" s="43">
        <v>6000</v>
      </c>
      <c r="K795" s="43">
        <v>6000</v>
      </c>
      <c r="L795" s="11">
        <f>L796</f>
        <v>6</v>
      </c>
      <c r="P795" s="11">
        <f>P796</f>
        <v>6</v>
      </c>
      <c r="Q795" s="53"/>
      <c r="R795" s="54"/>
    </row>
    <row r="796" spans="1:18" s="13" customFormat="1" ht="36" x14ac:dyDescent="0.2">
      <c r="A796" s="41" t="s">
        <v>66</v>
      </c>
      <c r="B796" s="42" t="s">
        <v>298</v>
      </c>
      <c r="C796" s="42" t="s">
        <v>149</v>
      </c>
      <c r="D796" s="42" t="s">
        <v>38</v>
      </c>
      <c r="E796" s="46" t="s">
        <v>65</v>
      </c>
      <c r="F796" s="46" t="s">
        <v>26</v>
      </c>
      <c r="G796" s="46" t="s">
        <v>47</v>
      </c>
      <c r="H796" s="46" t="s">
        <v>28</v>
      </c>
      <c r="I796" s="42"/>
      <c r="J796" s="43">
        <v>6000</v>
      </c>
      <c r="K796" s="43">
        <v>6000</v>
      </c>
      <c r="L796" s="11">
        <f>L797</f>
        <v>6</v>
      </c>
      <c r="P796" s="11">
        <f>P797</f>
        <v>6</v>
      </c>
      <c r="Q796" s="53"/>
      <c r="R796" s="54"/>
    </row>
    <row r="797" spans="1:18" s="13" customFormat="1" ht="36" x14ac:dyDescent="0.2">
      <c r="A797" s="41" t="s">
        <v>67</v>
      </c>
      <c r="B797" s="42" t="s">
        <v>298</v>
      </c>
      <c r="C797" s="42" t="s">
        <v>149</v>
      </c>
      <c r="D797" s="42" t="s">
        <v>38</v>
      </c>
      <c r="E797" s="46" t="s">
        <v>65</v>
      </c>
      <c r="F797" s="46" t="s">
        <v>26</v>
      </c>
      <c r="G797" s="46" t="s">
        <v>47</v>
      </c>
      <c r="H797" s="46" t="s">
        <v>68</v>
      </c>
      <c r="I797" s="42"/>
      <c r="J797" s="43">
        <v>6000</v>
      </c>
      <c r="K797" s="43">
        <v>6000</v>
      </c>
      <c r="L797" s="11">
        <f>L798</f>
        <v>6</v>
      </c>
      <c r="P797" s="11">
        <f>P798</f>
        <v>6</v>
      </c>
      <c r="Q797" s="53"/>
      <c r="R797" s="54"/>
    </row>
    <row r="798" spans="1:18" s="13" customFormat="1" ht="24" x14ac:dyDescent="0.2">
      <c r="A798" s="41" t="s">
        <v>44</v>
      </c>
      <c r="B798" s="42" t="s">
        <v>298</v>
      </c>
      <c r="C798" s="42" t="s">
        <v>149</v>
      </c>
      <c r="D798" s="42" t="s">
        <v>38</v>
      </c>
      <c r="E798" s="46" t="s">
        <v>65</v>
      </c>
      <c r="F798" s="46" t="s">
        <v>26</v>
      </c>
      <c r="G798" s="46" t="s">
        <v>47</v>
      </c>
      <c r="H798" s="46" t="s">
        <v>68</v>
      </c>
      <c r="I798" s="42" t="s">
        <v>45</v>
      </c>
      <c r="J798" s="43">
        <v>6000</v>
      </c>
      <c r="K798" s="43">
        <v>6000</v>
      </c>
      <c r="L798" s="55">
        <f>K798/1000</f>
        <v>6</v>
      </c>
      <c r="M798" s="12">
        <v>1</v>
      </c>
      <c r="N798" s="13">
        <v>1</v>
      </c>
      <c r="P798" s="56">
        <f>K798/1000</f>
        <v>6</v>
      </c>
      <c r="Q798" s="53"/>
      <c r="R798" s="54"/>
    </row>
    <row r="799" spans="1:18" s="13" customFormat="1" ht="36" x14ac:dyDescent="0.2">
      <c r="A799" s="41" t="s">
        <v>215</v>
      </c>
      <c r="B799" s="42" t="s">
        <v>298</v>
      </c>
      <c r="C799" s="42" t="s">
        <v>149</v>
      </c>
      <c r="D799" s="42" t="s">
        <v>38</v>
      </c>
      <c r="E799" s="46" t="s">
        <v>72</v>
      </c>
      <c r="F799" s="46" t="s">
        <v>26</v>
      </c>
      <c r="G799" s="46" t="s">
        <v>27</v>
      </c>
      <c r="H799" s="46" t="s">
        <v>28</v>
      </c>
      <c r="I799" s="46"/>
      <c r="J799" s="47">
        <v>3000</v>
      </c>
      <c r="K799" s="47">
        <v>3000</v>
      </c>
      <c r="L799" s="11">
        <f>L800</f>
        <v>3</v>
      </c>
      <c r="P799" s="11">
        <f>P800</f>
        <v>3</v>
      </c>
      <c r="Q799" s="53"/>
      <c r="R799" s="54"/>
    </row>
    <row r="800" spans="1:18" s="13" customFormat="1" ht="36" x14ac:dyDescent="0.2">
      <c r="A800" s="41" t="s">
        <v>76</v>
      </c>
      <c r="B800" s="42" t="s">
        <v>298</v>
      </c>
      <c r="C800" s="42" t="s">
        <v>149</v>
      </c>
      <c r="D800" s="42" t="s">
        <v>38</v>
      </c>
      <c r="E800" s="46" t="s">
        <v>72</v>
      </c>
      <c r="F800" s="46" t="s">
        <v>26</v>
      </c>
      <c r="G800" s="46" t="s">
        <v>51</v>
      </c>
      <c r="H800" s="46" t="s">
        <v>28</v>
      </c>
      <c r="I800" s="46"/>
      <c r="J800" s="47">
        <v>3000</v>
      </c>
      <c r="K800" s="47">
        <v>3000</v>
      </c>
      <c r="L800" s="11">
        <f>L801</f>
        <v>3</v>
      </c>
      <c r="P800" s="11">
        <f>P801</f>
        <v>3</v>
      </c>
      <c r="Q800" s="53"/>
      <c r="R800" s="54"/>
    </row>
    <row r="801" spans="1:18" s="13" customFormat="1" ht="24" x14ac:dyDescent="0.2">
      <c r="A801" s="41" t="s">
        <v>73</v>
      </c>
      <c r="B801" s="42" t="s">
        <v>298</v>
      </c>
      <c r="C801" s="42" t="s">
        <v>149</v>
      </c>
      <c r="D801" s="42" t="s">
        <v>38</v>
      </c>
      <c r="E801" s="46" t="s">
        <v>72</v>
      </c>
      <c r="F801" s="46" t="s">
        <v>26</v>
      </c>
      <c r="G801" s="46" t="s">
        <v>51</v>
      </c>
      <c r="H801" s="46" t="s">
        <v>74</v>
      </c>
      <c r="I801" s="46"/>
      <c r="J801" s="47">
        <v>3000</v>
      </c>
      <c r="K801" s="47">
        <v>3000</v>
      </c>
      <c r="L801" s="11">
        <f>L802</f>
        <v>3</v>
      </c>
      <c r="P801" s="11">
        <f>P802</f>
        <v>3</v>
      </c>
      <c r="Q801" s="53"/>
      <c r="R801" s="54"/>
    </row>
    <row r="802" spans="1:18" s="13" customFormat="1" ht="24" x14ac:dyDescent="0.2">
      <c r="A802" s="41" t="s">
        <v>44</v>
      </c>
      <c r="B802" s="42" t="s">
        <v>298</v>
      </c>
      <c r="C802" s="42" t="s">
        <v>149</v>
      </c>
      <c r="D802" s="42" t="s">
        <v>38</v>
      </c>
      <c r="E802" s="46" t="s">
        <v>72</v>
      </c>
      <c r="F802" s="46" t="s">
        <v>26</v>
      </c>
      <c r="G802" s="46" t="s">
        <v>51</v>
      </c>
      <c r="H802" s="46" t="s">
        <v>74</v>
      </c>
      <c r="I802" s="46" t="s">
        <v>45</v>
      </c>
      <c r="J802" s="47">
        <v>3000</v>
      </c>
      <c r="K802" s="47">
        <v>3000</v>
      </c>
      <c r="L802" s="55">
        <f>K802/1000</f>
        <v>3</v>
      </c>
      <c r="M802" s="12">
        <v>1</v>
      </c>
      <c r="N802" s="13">
        <v>1</v>
      </c>
      <c r="P802" s="56">
        <f>K802/1000</f>
        <v>3</v>
      </c>
      <c r="Q802" s="53"/>
      <c r="R802" s="54"/>
    </row>
    <row r="803" spans="1:18" s="13" customFormat="1" hidden="1" x14ac:dyDescent="0.2">
      <c r="A803" s="41" t="s">
        <v>93</v>
      </c>
      <c r="B803" s="42" t="s">
        <v>298</v>
      </c>
      <c r="C803" s="42" t="s">
        <v>149</v>
      </c>
      <c r="D803" s="42" t="s">
        <v>38</v>
      </c>
      <c r="E803" s="46" t="s">
        <v>94</v>
      </c>
      <c r="F803" s="46" t="s">
        <v>26</v>
      </c>
      <c r="G803" s="46" t="s">
        <v>27</v>
      </c>
      <c r="H803" s="46" t="s">
        <v>28</v>
      </c>
      <c r="I803" s="46"/>
      <c r="J803" s="47">
        <v>0</v>
      </c>
      <c r="K803" s="47">
        <v>0</v>
      </c>
      <c r="L803" s="65" t="e">
        <f>L809+#REF!+L804</f>
        <v>#REF!</v>
      </c>
      <c r="P803" s="66" t="e">
        <f>P809+#REF!+P804</f>
        <v>#REF!</v>
      </c>
      <c r="Q803" s="53"/>
      <c r="R803" s="54"/>
    </row>
    <row r="804" spans="1:18" s="13" customFormat="1" hidden="1" x14ac:dyDescent="0.2">
      <c r="A804" s="41" t="s">
        <v>95</v>
      </c>
      <c r="B804" s="42" t="s">
        <v>298</v>
      </c>
      <c r="C804" s="42" t="s">
        <v>149</v>
      </c>
      <c r="D804" s="42" t="s">
        <v>38</v>
      </c>
      <c r="E804" s="46" t="s">
        <v>94</v>
      </c>
      <c r="F804" s="46" t="s">
        <v>96</v>
      </c>
      <c r="G804" s="46" t="s">
        <v>27</v>
      </c>
      <c r="H804" s="46" t="s">
        <v>28</v>
      </c>
      <c r="I804" s="46"/>
      <c r="J804" s="47">
        <v>0</v>
      </c>
      <c r="K804" s="47">
        <v>0</v>
      </c>
      <c r="L804" s="9">
        <f>L805</f>
        <v>0</v>
      </c>
      <c r="P804" s="9">
        <f>P805</f>
        <v>0</v>
      </c>
      <c r="Q804" s="53"/>
      <c r="R804" s="54"/>
    </row>
    <row r="805" spans="1:18" s="13" customFormat="1" ht="72" hidden="1" x14ac:dyDescent="0.2">
      <c r="A805" s="41" t="s">
        <v>517</v>
      </c>
      <c r="B805" s="42" t="s">
        <v>298</v>
      </c>
      <c r="C805" s="42" t="s">
        <v>149</v>
      </c>
      <c r="D805" s="42" t="s">
        <v>38</v>
      </c>
      <c r="E805" s="46" t="s">
        <v>94</v>
      </c>
      <c r="F805" s="46" t="s">
        <v>96</v>
      </c>
      <c r="G805" s="46" t="s">
        <v>27</v>
      </c>
      <c r="H805" s="46" t="s">
        <v>518</v>
      </c>
      <c r="I805" s="46"/>
      <c r="J805" s="47">
        <v>0</v>
      </c>
      <c r="K805" s="47">
        <v>0</v>
      </c>
      <c r="L805" s="9">
        <f>L806</f>
        <v>0</v>
      </c>
      <c r="P805" s="9">
        <f>P806</f>
        <v>0</v>
      </c>
      <c r="Q805" s="53"/>
      <c r="R805" s="54"/>
    </row>
    <row r="806" spans="1:18" s="13" customFormat="1" ht="24" hidden="1" x14ac:dyDescent="0.2">
      <c r="A806" s="41" t="s">
        <v>44</v>
      </c>
      <c r="B806" s="42" t="s">
        <v>298</v>
      </c>
      <c r="C806" s="42" t="s">
        <v>149</v>
      </c>
      <c r="D806" s="42" t="s">
        <v>38</v>
      </c>
      <c r="E806" s="46" t="s">
        <v>94</v>
      </c>
      <c r="F806" s="46" t="s">
        <v>96</v>
      </c>
      <c r="G806" s="46" t="s">
        <v>27</v>
      </c>
      <c r="H806" s="46" t="s">
        <v>518</v>
      </c>
      <c r="I806" s="46" t="s">
        <v>45</v>
      </c>
      <c r="J806" s="47">
        <v>0</v>
      </c>
      <c r="K806" s="47">
        <v>0</v>
      </c>
      <c r="L806" s="9">
        <f>L807</f>
        <v>0</v>
      </c>
      <c r="P806" s="9">
        <f>P807</f>
        <v>0</v>
      </c>
      <c r="Q806" s="53"/>
      <c r="R806" s="54"/>
    </row>
    <row r="807" spans="1:18" s="13" customFormat="1" hidden="1" x14ac:dyDescent="0.2">
      <c r="A807" s="41" t="s">
        <v>329</v>
      </c>
      <c r="B807" s="42" t="s">
        <v>298</v>
      </c>
      <c r="C807" s="42" t="s">
        <v>149</v>
      </c>
      <c r="D807" s="42" t="s">
        <v>38</v>
      </c>
      <c r="E807" s="42" t="s">
        <v>330</v>
      </c>
      <c r="F807" s="42" t="s">
        <v>26</v>
      </c>
      <c r="G807" s="42" t="s">
        <v>27</v>
      </c>
      <c r="H807" s="42" t="s">
        <v>28</v>
      </c>
      <c r="I807" s="42"/>
      <c r="J807" s="47">
        <v>0</v>
      </c>
      <c r="K807" s="47">
        <v>0</v>
      </c>
      <c r="L807" s="9">
        <f>L808</f>
        <v>0</v>
      </c>
      <c r="P807" s="9">
        <f>P808</f>
        <v>0</v>
      </c>
      <c r="Q807" s="53"/>
      <c r="R807" s="54"/>
    </row>
    <row r="808" spans="1:18" s="14" customFormat="1" ht="24" hidden="1" x14ac:dyDescent="0.2">
      <c r="A808" s="41" t="s">
        <v>331</v>
      </c>
      <c r="B808" s="42" t="s">
        <v>298</v>
      </c>
      <c r="C808" s="42" t="s">
        <v>149</v>
      </c>
      <c r="D808" s="42" t="s">
        <v>38</v>
      </c>
      <c r="E808" s="42" t="s">
        <v>330</v>
      </c>
      <c r="F808" s="42" t="s">
        <v>96</v>
      </c>
      <c r="G808" s="42" t="s">
        <v>27</v>
      </c>
      <c r="H808" s="42" t="s">
        <v>28</v>
      </c>
      <c r="I808" s="42"/>
      <c r="J808" s="47">
        <v>0</v>
      </c>
      <c r="K808" s="47">
        <v>0</v>
      </c>
      <c r="L808" s="55">
        <f>K808/1000</f>
        <v>0</v>
      </c>
      <c r="M808" s="12">
        <v>1</v>
      </c>
      <c r="P808" s="56">
        <f>K808/1000</f>
        <v>0</v>
      </c>
      <c r="Q808" s="53"/>
      <c r="R808" s="54"/>
    </row>
    <row r="809" spans="1:18" s="13" customFormat="1" ht="48" hidden="1" x14ac:dyDescent="0.2">
      <c r="A809" s="41" t="s">
        <v>287</v>
      </c>
      <c r="B809" s="42" t="s">
        <v>298</v>
      </c>
      <c r="C809" s="42" t="s">
        <v>149</v>
      </c>
      <c r="D809" s="42" t="s">
        <v>38</v>
      </c>
      <c r="E809" s="42" t="s">
        <v>330</v>
      </c>
      <c r="F809" s="42" t="s">
        <v>96</v>
      </c>
      <c r="G809" s="42" t="s">
        <v>27</v>
      </c>
      <c r="H809" s="42" t="s">
        <v>288</v>
      </c>
      <c r="I809" s="42"/>
      <c r="J809" s="47">
        <v>0</v>
      </c>
      <c r="K809" s="47">
        <v>0</v>
      </c>
      <c r="L809" s="65" t="e">
        <f>L810</f>
        <v>#REF!</v>
      </c>
      <c r="P809" s="66" t="e">
        <f>P810</f>
        <v>#REF!</v>
      </c>
      <c r="Q809" s="53"/>
      <c r="R809" s="54"/>
    </row>
    <row r="810" spans="1:18" s="13" customFormat="1" ht="24" hidden="1" x14ac:dyDescent="0.2">
      <c r="A810" s="41" t="s">
        <v>44</v>
      </c>
      <c r="B810" s="42" t="s">
        <v>298</v>
      </c>
      <c r="C810" s="42" t="s">
        <v>149</v>
      </c>
      <c r="D810" s="42" t="s">
        <v>38</v>
      </c>
      <c r="E810" s="42" t="s">
        <v>330</v>
      </c>
      <c r="F810" s="42" t="s">
        <v>96</v>
      </c>
      <c r="G810" s="42" t="s">
        <v>27</v>
      </c>
      <c r="H810" s="42" t="s">
        <v>288</v>
      </c>
      <c r="I810" s="42" t="s">
        <v>45</v>
      </c>
      <c r="J810" s="47">
        <v>0</v>
      </c>
      <c r="K810" s="47">
        <v>0</v>
      </c>
      <c r="L810" s="65" t="e">
        <f>#REF!+#REF!</f>
        <v>#REF!</v>
      </c>
      <c r="P810" s="66" t="e">
        <f>#REF!+#REF!</f>
        <v>#REF!</v>
      </c>
      <c r="Q810" s="53"/>
      <c r="R810" s="54"/>
    </row>
    <row r="811" spans="1:18" s="13" customFormat="1" ht="36" x14ac:dyDescent="0.2">
      <c r="A811" s="41" t="s">
        <v>332</v>
      </c>
      <c r="B811" s="42" t="s">
        <v>333</v>
      </c>
      <c r="C811" s="42"/>
      <c r="D811" s="42"/>
      <c r="E811" s="42"/>
      <c r="F811" s="42"/>
      <c r="G811" s="42"/>
      <c r="H811" s="42"/>
      <c r="I811" s="42"/>
      <c r="J811" s="43">
        <v>539780261.48000002</v>
      </c>
      <c r="K811" s="43">
        <v>549225015.16999996</v>
      </c>
      <c r="L811" s="65" t="e">
        <f>L812</f>
        <v>#REF!</v>
      </c>
      <c r="P811" s="66" t="e">
        <f>P812</f>
        <v>#REF!</v>
      </c>
      <c r="Q811" s="53"/>
      <c r="R811" s="54"/>
    </row>
    <row r="812" spans="1:18" s="13" customFormat="1" hidden="1" x14ac:dyDescent="0.2">
      <c r="A812" s="41" t="s">
        <v>20</v>
      </c>
      <c r="B812" s="42" t="s">
        <v>333</v>
      </c>
      <c r="C812" s="42" t="s">
        <v>21</v>
      </c>
      <c r="D812" s="42"/>
      <c r="E812" s="42"/>
      <c r="F812" s="42"/>
      <c r="G812" s="42"/>
      <c r="H812" s="42"/>
      <c r="I812" s="42"/>
      <c r="J812" s="43">
        <v>0</v>
      </c>
      <c r="K812" s="43">
        <v>0</v>
      </c>
      <c r="L812" s="65" t="e">
        <f>L813+L917+#REF!</f>
        <v>#REF!</v>
      </c>
      <c r="P812" s="66" t="e">
        <f>P813+P917+#REF!</f>
        <v>#REF!</v>
      </c>
      <c r="Q812" s="53"/>
      <c r="R812" s="54"/>
    </row>
    <row r="813" spans="1:18" s="13" customFormat="1" hidden="1" x14ac:dyDescent="0.2">
      <c r="A813" s="41" t="s">
        <v>98</v>
      </c>
      <c r="B813" s="42" t="s">
        <v>333</v>
      </c>
      <c r="C813" s="42" t="s">
        <v>21</v>
      </c>
      <c r="D813" s="42" t="s">
        <v>99</v>
      </c>
      <c r="E813" s="42"/>
      <c r="F813" s="42"/>
      <c r="G813" s="42"/>
      <c r="H813" s="42"/>
      <c r="I813" s="42"/>
      <c r="J813" s="43">
        <v>0</v>
      </c>
      <c r="K813" s="43">
        <v>0</v>
      </c>
      <c r="L813" s="65">
        <f>L814</f>
        <v>881598.57791999995</v>
      </c>
      <c r="P813" s="66">
        <f>P814</f>
        <v>881598.57791999995</v>
      </c>
      <c r="Q813" s="53"/>
      <c r="R813" s="54"/>
    </row>
    <row r="814" spans="1:18" s="13" customFormat="1" ht="24" hidden="1" x14ac:dyDescent="0.2">
      <c r="A814" s="41" t="s">
        <v>106</v>
      </c>
      <c r="B814" s="42" t="s">
        <v>333</v>
      </c>
      <c r="C814" s="42" t="s">
        <v>21</v>
      </c>
      <c r="D814" s="42" t="s">
        <v>99</v>
      </c>
      <c r="E814" s="42" t="s">
        <v>107</v>
      </c>
      <c r="F814" s="42" t="s">
        <v>26</v>
      </c>
      <c r="G814" s="42" t="s">
        <v>27</v>
      </c>
      <c r="H814" s="42" t="s">
        <v>28</v>
      </c>
      <c r="I814" s="42"/>
      <c r="J814" s="43">
        <v>0</v>
      </c>
      <c r="K814" s="43">
        <v>0</v>
      </c>
      <c r="L814" s="65">
        <f>L815+L912</f>
        <v>881598.57791999995</v>
      </c>
      <c r="P814" s="66">
        <f>P815+P912</f>
        <v>881598.57791999995</v>
      </c>
      <c r="Q814" s="53"/>
      <c r="R814" s="54"/>
    </row>
    <row r="815" spans="1:18" s="13" customFormat="1" ht="24" hidden="1" x14ac:dyDescent="0.2">
      <c r="A815" s="41" t="s">
        <v>108</v>
      </c>
      <c r="B815" s="42" t="s">
        <v>333</v>
      </c>
      <c r="C815" s="42" t="s">
        <v>21</v>
      </c>
      <c r="D815" s="42" t="s">
        <v>99</v>
      </c>
      <c r="E815" s="42" t="s">
        <v>107</v>
      </c>
      <c r="F815" s="42" t="s">
        <v>96</v>
      </c>
      <c r="G815" s="42" t="s">
        <v>27</v>
      </c>
      <c r="H815" s="42" t="s">
        <v>28</v>
      </c>
      <c r="I815" s="42"/>
      <c r="J815" s="43">
        <v>0</v>
      </c>
      <c r="K815" s="43">
        <v>0</v>
      </c>
      <c r="L815" s="65">
        <f>L816+L823+L830+L845+L870+L877+L884+L891+L898+L905+0+L852+L841+L837+L863+L859</f>
        <v>860348.07617999997</v>
      </c>
      <c r="P815" s="66">
        <f>P816+P823+P830+P845+P870+P877+P884+P891+P898+P905+0+P852+P841+P837+P863+P859</f>
        <v>860348.07617999997</v>
      </c>
      <c r="Q815" s="53"/>
      <c r="R815" s="54"/>
    </row>
    <row r="816" spans="1:18" s="13" customFormat="1" hidden="1" x14ac:dyDescent="0.2">
      <c r="A816" s="41" t="s">
        <v>574</v>
      </c>
      <c r="B816" s="42" t="s">
        <v>333</v>
      </c>
      <c r="C816" s="42" t="s">
        <v>21</v>
      </c>
      <c r="D816" s="42" t="s">
        <v>99</v>
      </c>
      <c r="E816" s="42" t="s">
        <v>107</v>
      </c>
      <c r="F816" s="42" t="s">
        <v>96</v>
      </c>
      <c r="G816" s="42" t="s">
        <v>27</v>
      </c>
      <c r="H816" s="42" t="s">
        <v>575</v>
      </c>
      <c r="I816" s="42"/>
      <c r="J816" s="43">
        <v>0</v>
      </c>
      <c r="K816" s="43">
        <v>0</v>
      </c>
      <c r="L816" s="65">
        <f>L817+L820</f>
        <v>183271.36590999999</v>
      </c>
      <c r="P816" s="66">
        <f>P817+P820</f>
        <v>183271.36590999999</v>
      </c>
      <c r="Q816" s="53"/>
      <c r="R816" s="54"/>
    </row>
    <row r="817" spans="1:18" s="13" customFormat="1" ht="24" hidden="1" x14ac:dyDescent="0.2">
      <c r="A817" s="41" t="s">
        <v>44</v>
      </c>
      <c r="B817" s="42" t="s">
        <v>333</v>
      </c>
      <c r="C817" s="42" t="s">
        <v>21</v>
      </c>
      <c r="D817" s="42" t="s">
        <v>99</v>
      </c>
      <c r="E817" s="42" t="s">
        <v>107</v>
      </c>
      <c r="F817" s="42" t="s">
        <v>96</v>
      </c>
      <c r="G817" s="42" t="s">
        <v>27</v>
      </c>
      <c r="H817" s="42" t="s">
        <v>575</v>
      </c>
      <c r="I817" s="42" t="s">
        <v>45</v>
      </c>
      <c r="J817" s="43">
        <v>0</v>
      </c>
      <c r="K817" s="43">
        <v>0</v>
      </c>
      <c r="L817" s="65">
        <f>L818</f>
        <v>181121.30067</v>
      </c>
      <c r="P817" s="66">
        <f>P818</f>
        <v>181121.30067</v>
      </c>
      <c r="Q817" s="53"/>
      <c r="R817" s="54"/>
    </row>
    <row r="818" spans="1:18" s="13" customFormat="1" x14ac:dyDescent="0.2">
      <c r="A818" s="41" t="s">
        <v>187</v>
      </c>
      <c r="B818" s="42" t="s">
        <v>333</v>
      </c>
      <c r="C818" s="42">
        <v>10</v>
      </c>
      <c r="D818" s="42"/>
      <c r="E818" s="42"/>
      <c r="F818" s="42"/>
      <c r="G818" s="42"/>
      <c r="H818" s="42"/>
      <c r="I818" s="42"/>
      <c r="J818" s="43">
        <v>539780261.48000002</v>
      </c>
      <c r="K818" s="43">
        <v>549225015.16999996</v>
      </c>
      <c r="L818" s="9">
        <f>L819</f>
        <v>181121.30067</v>
      </c>
      <c r="P818" s="9">
        <f>P819</f>
        <v>181121.30067</v>
      </c>
      <c r="Q818" s="53"/>
      <c r="R818" s="54"/>
    </row>
    <row r="819" spans="1:18" s="13" customFormat="1" x14ac:dyDescent="0.2">
      <c r="A819" s="41" t="s">
        <v>334</v>
      </c>
      <c r="B819" s="42" t="s">
        <v>333</v>
      </c>
      <c r="C819" s="42">
        <v>10</v>
      </c>
      <c r="D819" s="42" t="s">
        <v>47</v>
      </c>
      <c r="E819" s="42"/>
      <c r="F819" s="42"/>
      <c r="G819" s="42"/>
      <c r="H819" s="42"/>
      <c r="I819" s="42"/>
      <c r="J819" s="43">
        <v>179415263</v>
      </c>
      <c r="K819" s="43">
        <v>181121300.66999999</v>
      </c>
      <c r="L819" s="55">
        <f>K819/1000</f>
        <v>181121.30067</v>
      </c>
      <c r="M819" s="12">
        <v>1</v>
      </c>
      <c r="P819" s="56">
        <f>K819/1000</f>
        <v>181121.30067</v>
      </c>
      <c r="Q819" s="53"/>
      <c r="R819" s="54"/>
    </row>
    <row r="820" spans="1:18" s="13" customFormat="1" ht="36" x14ac:dyDescent="0.2">
      <c r="A820" s="41" t="s">
        <v>322</v>
      </c>
      <c r="B820" s="42" t="s">
        <v>333</v>
      </c>
      <c r="C820" s="42">
        <v>10</v>
      </c>
      <c r="D820" s="42" t="s">
        <v>47</v>
      </c>
      <c r="E820" s="42" t="s">
        <v>323</v>
      </c>
      <c r="F820" s="42" t="s">
        <v>26</v>
      </c>
      <c r="G820" s="42" t="s">
        <v>27</v>
      </c>
      <c r="H820" s="42" t="s">
        <v>28</v>
      </c>
      <c r="I820" s="42"/>
      <c r="J820" s="43">
        <v>179415263</v>
      </c>
      <c r="K820" s="43">
        <v>181121300.66999999</v>
      </c>
      <c r="L820" s="65">
        <f>L821</f>
        <v>2150.0652400000004</v>
      </c>
      <c r="P820" s="66">
        <f>P821</f>
        <v>2150.0652400000004</v>
      </c>
      <c r="Q820" s="53"/>
      <c r="R820" s="54"/>
    </row>
    <row r="821" spans="1:18" s="13" customFormat="1" ht="36" x14ac:dyDescent="0.2">
      <c r="A821" s="41" t="s">
        <v>335</v>
      </c>
      <c r="B821" s="42" t="s">
        <v>333</v>
      </c>
      <c r="C821" s="42">
        <v>10</v>
      </c>
      <c r="D821" s="42" t="s">
        <v>47</v>
      </c>
      <c r="E821" s="42" t="s">
        <v>323</v>
      </c>
      <c r="F821" s="42" t="s">
        <v>26</v>
      </c>
      <c r="G821" s="42" t="s">
        <v>21</v>
      </c>
      <c r="H821" s="42" t="s">
        <v>28</v>
      </c>
      <c r="I821" s="42"/>
      <c r="J821" s="43">
        <v>179115263</v>
      </c>
      <c r="K821" s="43">
        <v>180821300.66999999</v>
      </c>
      <c r="L821" s="9">
        <f>L822</f>
        <v>2150.0652400000004</v>
      </c>
      <c r="P821" s="9">
        <f>P822</f>
        <v>2150.0652400000004</v>
      </c>
      <c r="Q821" s="53"/>
      <c r="R821" s="54"/>
    </row>
    <row r="822" spans="1:18" s="13" customFormat="1" ht="24" x14ac:dyDescent="0.2">
      <c r="A822" s="41" t="s">
        <v>576</v>
      </c>
      <c r="B822" s="42" t="s">
        <v>333</v>
      </c>
      <c r="C822" s="42">
        <v>10</v>
      </c>
      <c r="D822" s="42" t="s">
        <v>47</v>
      </c>
      <c r="E822" s="42" t="s">
        <v>323</v>
      </c>
      <c r="F822" s="42" t="s">
        <v>26</v>
      </c>
      <c r="G822" s="42" t="s">
        <v>21</v>
      </c>
      <c r="H822" s="42" t="s">
        <v>336</v>
      </c>
      <c r="I822" s="42"/>
      <c r="J822" s="43">
        <v>2065982.23</v>
      </c>
      <c r="K822" s="43">
        <v>2150065.2400000002</v>
      </c>
      <c r="L822" s="55">
        <f>K822/1000</f>
        <v>2150.0652400000004</v>
      </c>
      <c r="M822" s="12">
        <v>1</v>
      </c>
      <c r="N822" s="13">
        <v>1</v>
      </c>
      <c r="O822" s="13">
        <v>1</v>
      </c>
      <c r="P822" s="56">
        <f>K822/1000</f>
        <v>2150.0652400000004</v>
      </c>
      <c r="Q822" s="53"/>
      <c r="R822" s="54"/>
    </row>
    <row r="823" spans="1:18" s="13" customFormat="1" ht="24" x14ac:dyDescent="0.2">
      <c r="A823" s="41" t="s">
        <v>44</v>
      </c>
      <c r="B823" s="42" t="s">
        <v>333</v>
      </c>
      <c r="C823" s="42">
        <v>10</v>
      </c>
      <c r="D823" s="42" t="s">
        <v>47</v>
      </c>
      <c r="E823" s="42" t="s">
        <v>323</v>
      </c>
      <c r="F823" s="42" t="s">
        <v>26</v>
      </c>
      <c r="G823" s="42" t="s">
        <v>21</v>
      </c>
      <c r="H823" s="42" t="s">
        <v>336</v>
      </c>
      <c r="I823" s="42" t="s">
        <v>45</v>
      </c>
      <c r="J823" s="43">
        <v>11600</v>
      </c>
      <c r="K823" s="43">
        <v>11600</v>
      </c>
      <c r="L823" s="65">
        <f>L824+L827</f>
        <v>350.07</v>
      </c>
      <c r="P823" s="66">
        <f>P824+P827</f>
        <v>350.07</v>
      </c>
      <c r="Q823" s="53"/>
      <c r="R823" s="54"/>
    </row>
    <row r="824" spans="1:18" s="13" customFormat="1" x14ac:dyDescent="0.2">
      <c r="A824" s="41" t="s">
        <v>69</v>
      </c>
      <c r="B824" s="42" t="s">
        <v>333</v>
      </c>
      <c r="C824" s="42">
        <v>10</v>
      </c>
      <c r="D824" s="42" t="s">
        <v>47</v>
      </c>
      <c r="E824" s="42" t="s">
        <v>323</v>
      </c>
      <c r="F824" s="42" t="s">
        <v>26</v>
      </c>
      <c r="G824" s="42" t="s">
        <v>21</v>
      </c>
      <c r="H824" s="42" t="s">
        <v>336</v>
      </c>
      <c r="I824" s="42" t="s">
        <v>70</v>
      </c>
      <c r="J824" s="43">
        <v>2054382.23</v>
      </c>
      <c r="K824" s="43">
        <v>2138465.2400000002</v>
      </c>
      <c r="L824" s="65">
        <f>L825</f>
        <v>350</v>
      </c>
      <c r="P824" s="66">
        <f>P825</f>
        <v>350</v>
      </c>
      <c r="Q824" s="53"/>
      <c r="R824" s="54"/>
    </row>
    <row r="825" spans="1:18" s="13" customFormat="1" ht="24" x14ac:dyDescent="0.2">
      <c r="A825" s="41" t="s">
        <v>337</v>
      </c>
      <c r="B825" s="42" t="s">
        <v>333</v>
      </c>
      <c r="C825" s="42">
        <v>10</v>
      </c>
      <c r="D825" s="42" t="s">
        <v>47</v>
      </c>
      <c r="E825" s="42" t="s">
        <v>323</v>
      </c>
      <c r="F825" s="42" t="s">
        <v>26</v>
      </c>
      <c r="G825" s="42" t="s">
        <v>21</v>
      </c>
      <c r="H825" s="42" t="s">
        <v>338</v>
      </c>
      <c r="I825" s="42"/>
      <c r="J825" s="43">
        <v>39073129.049999997</v>
      </c>
      <c r="K825" s="43">
        <v>39073129.049999997</v>
      </c>
      <c r="L825" s="9">
        <f>L826</f>
        <v>350</v>
      </c>
      <c r="P825" s="9">
        <f>P826</f>
        <v>350</v>
      </c>
      <c r="Q825" s="53"/>
      <c r="R825" s="54"/>
    </row>
    <row r="826" spans="1:18" s="13" customFormat="1" ht="24" x14ac:dyDescent="0.2">
      <c r="A826" s="41" t="s">
        <v>44</v>
      </c>
      <c r="B826" s="42" t="s">
        <v>333</v>
      </c>
      <c r="C826" s="42">
        <v>10</v>
      </c>
      <c r="D826" s="42" t="s">
        <v>47</v>
      </c>
      <c r="E826" s="42" t="s">
        <v>323</v>
      </c>
      <c r="F826" s="42" t="s">
        <v>26</v>
      </c>
      <c r="G826" s="42" t="s">
        <v>21</v>
      </c>
      <c r="H826" s="42" t="s">
        <v>338</v>
      </c>
      <c r="I826" s="42" t="s">
        <v>45</v>
      </c>
      <c r="J826" s="43">
        <v>350000</v>
      </c>
      <c r="K826" s="43">
        <v>350000</v>
      </c>
      <c r="L826" s="55">
        <f>K826/1000</f>
        <v>350</v>
      </c>
      <c r="M826" s="12">
        <v>1</v>
      </c>
      <c r="P826" s="56">
        <f>K826/1000</f>
        <v>350</v>
      </c>
      <c r="Q826" s="53"/>
      <c r="R826" s="54"/>
    </row>
    <row r="827" spans="1:18" s="13" customFormat="1" x14ac:dyDescent="0.2">
      <c r="A827" s="41" t="s">
        <v>69</v>
      </c>
      <c r="B827" s="42" t="s">
        <v>333</v>
      </c>
      <c r="C827" s="42">
        <v>10</v>
      </c>
      <c r="D827" s="42" t="s">
        <v>47</v>
      </c>
      <c r="E827" s="42" t="s">
        <v>323</v>
      </c>
      <c r="F827" s="42" t="s">
        <v>26</v>
      </c>
      <c r="G827" s="42" t="s">
        <v>21</v>
      </c>
      <c r="H827" s="42" t="s">
        <v>338</v>
      </c>
      <c r="I827" s="42" t="s">
        <v>70</v>
      </c>
      <c r="J827" s="43">
        <v>38723129.049999997</v>
      </c>
      <c r="K827" s="43">
        <v>38723129.049999997</v>
      </c>
      <c r="L827" s="65">
        <f>L828</f>
        <v>7.0000000000000007E-2</v>
      </c>
      <c r="P827" s="66">
        <f>P828</f>
        <v>7.0000000000000007E-2</v>
      </c>
      <c r="Q827" s="53"/>
      <c r="R827" s="54"/>
    </row>
    <row r="828" spans="1:18" s="13" customFormat="1" ht="72" x14ac:dyDescent="0.2">
      <c r="A828" s="41" t="s">
        <v>577</v>
      </c>
      <c r="B828" s="42" t="s">
        <v>333</v>
      </c>
      <c r="C828" s="42">
        <v>10</v>
      </c>
      <c r="D828" s="42" t="s">
        <v>47</v>
      </c>
      <c r="E828" s="42" t="s">
        <v>323</v>
      </c>
      <c r="F828" s="42" t="s">
        <v>26</v>
      </c>
      <c r="G828" s="42" t="s">
        <v>21</v>
      </c>
      <c r="H828" s="42" t="s">
        <v>339</v>
      </c>
      <c r="I828" s="42"/>
      <c r="J828" s="43">
        <v>5346</v>
      </c>
      <c r="K828" s="43">
        <v>5346</v>
      </c>
      <c r="L828" s="9">
        <f>L829</f>
        <v>7.0000000000000007E-2</v>
      </c>
      <c r="P828" s="9">
        <f>P829</f>
        <v>7.0000000000000007E-2</v>
      </c>
      <c r="Q828" s="53"/>
      <c r="R828" s="54"/>
    </row>
    <row r="829" spans="1:18" s="13" customFormat="1" ht="24" x14ac:dyDescent="0.2">
      <c r="A829" s="41" t="s">
        <v>44</v>
      </c>
      <c r="B829" s="42" t="s">
        <v>333</v>
      </c>
      <c r="C829" s="42">
        <v>10</v>
      </c>
      <c r="D829" s="42" t="s">
        <v>47</v>
      </c>
      <c r="E829" s="42" t="s">
        <v>323</v>
      </c>
      <c r="F829" s="42" t="s">
        <v>26</v>
      </c>
      <c r="G829" s="42" t="s">
        <v>21</v>
      </c>
      <c r="H829" s="42" t="s">
        <v>339</v>
      </c>
      <c r="I829" s="42" t="s">
        <v>45</v>
      </c>
      <c r="J829" s="43">
        <v>70</v>
      </c>
      <c r="K829" s="43">
        <v>70</v>
      </c>
      <c r="L829" s="55">
        <f>K829/1000</f>
        <v>7.0000000000000007E-2</v>
      </c>
      <c r="M829" s="12">
        <v>1</v>
      </c>
      <c r="O829" s="13">
        <v>1</v>
      </c>
      <c r="P829" s="56">
        <f>K829/1000</f>
        <v>7.0000000000000007E-2</v>
      </c>
      <c r="Q829" s="53"/>
      <c r="R829" s="54"/>
    </row>
    <row r="830" spans="1:18" s="13" customFormat="1" x14ac:dyDescent="0.2">
      <c r="A830" s="41" t="s">
        <v>69</v>
      </c>
      <c r="B830" s="42" t="s">
        <v>333</v>
      </c>
      <c r="C830" s="42">
        <v>10</v>
      </c>
      <c r="D830" s="42" t="s">
        <v>47</v>
      </c>
      <c r="E830" s="42" t="s">
        <v>323</v>
      </c>
      <c r="F830" s="42" t="s">
        <v>26</v>
      </c>
      <c r="G830" s="42" t="s">
        <v>21</v>
      </c>
      <c r="H830" s="42" t="s">
        <v>339</v>
      </c>
      <c r="I830" s="42" t="s">
        <v>70</v>
      </c>
      <c r="J830" s="43">
        <v>5276</v>
      </c>
      <c r="K830" s="43">
        <v>5276</v>
      </c>
      <c r="L830" s="65">
        <f>L831+L834</f>
        <v>449.67500000000001</v>
      </c>
      <c r="P830" s="66">
        <f>P831+P834</f>
        <v>449.67500000000001</v>
      </c>
      <c r="Q830" s="53"/>
      <c r="R830" s="54"/>
    </row>
    <row r="831" spans="1:18" s="13" customFormat="1" ht="36" x14ac:dyDescent="0.2">
      <c r="A831" s="41" t="s">
        <v>340</v>
      </c>
      <c r="B831" s="42" t="s">
        <v>333</v>
      </c>
      <c r="C831" s="42">
        <v>10</v>
      </c>
      <c r="D831" s="42" t="s">
        <v>47</v>
      </c>
      <c r="E831" s="42" t="s">
        <v>323</v>
      </c>
      <c r="F831" s="42" t="s">
        <v>26</v>
      </c>
      <c r="G831" s="42" t="s">
        <v>21</v>
      </c>
      <c r="H831" s="42" t="s">
        <v>341</v>
      </c>
      <c r="I831" s="42"/>
      <c r="J831" s="47">
        <v>723432.6</v>
      </c>
      <c r="K831" s="47">
        <v>723432.6</v>
      </c>
      <c r="L831" s="65">
        <f>L832</f>
        <v>448.375</v>
      </c>
      <c r="P831" s="66">
        <f>P832</f>
        <v>448.375</v>
      </c>
      <c r="Q831" s="53"/>
      <c r="R831" s="54"/>
    </row>
    <row r="832" spans="1:18" s="13" customFormat="1" x14ac:dyDescent="0.2">
      <c r="A832" s="41" t="s">
        <v>69</v>
      </c>
      <c r="B832" s="42" t="s">
        <v>333</v>
      </c>
      <c r="C832" s="42">
        <v>10</v>
      </c>
      <c r="D832" s="42" t="s">
        <v>47</v>
      </c>
      <c r="E832" s="42" t="s">
        <v>323</v>
      </c>
      <c r="F832" s="42" t="s">
        <v>26</v>
      </c>
      <c r="G832" s="42" t="s">
        <v>21</v>
      </c>
      <c r="H832" s="42" t="s">
        <v>341</v>
      </c>
      <c r="I832" s="42" t="s">
        <v>70</v>
      </c>
      <c r="J832" s="47">
        <v>723432.6</v>
      </c>
      <c r="K832" s="47">
        <v>723432.6</v>
      </c>
      <c r="L832" s="9">
        <f>L833</f>
        <v>448.375</v>
      </c>
      <c r="P832" s="9">
        <f>P833</f>
        <v>448.375</v>
      </c>
      <c r="Q832" s="53"/>
      <c r="R832" s="54"/>
    </row>
    <row r="833" spans="1:18" s="13" customFormat="1" x14ac:dyDescent="0.2">
      <c r="A833" s="41" t="s">
        <v>342</v>
      </c>
      <c r="B833" s="42" t="s">
        <v>333</v>
      </c>
      <c r="C833" s="42">
        <v>10</v>
      </c>
      <c r="D833" s="42" t="s">
        <v>47</v>
      </c>
      <c r="E833" s="42" t="s">
        <v>323</v>
      </c>
      <c r="F833" s="42" t="s">
        <v>26</v>
      </c>
      <c r="G833" s="42" t="s">
        <v>21</v>
      </c>
      <c r="H833" s="42" t="s">
        <v>343</v>
      </c>
      <c r="I833" s="42"/>
      <c r="J833" s="43">
        <v>448375</v>
      </c>
      <c r="K833" s="43">
        <v>448375</v>
      </c>
      <c r="L833" s="55">
        <f>K833/1000</f>
        <v>448.375</v>
      </c>
      <c r="M833" s="12">
        <v>1</v>
      </c>
      <c r="P833" s="56">
        <f>K833/1000</f>
        <v>448.375</v>
      </c>
      <c r="Q833" s="53"/>
      <c r="R833" s="54"/>
    </row>
    <row r="834" spans="1:18" s="13" customFormat="1" x14ac:dyDescent="0.2">
      <c r="A834" s="41" t="s">
        <v>69</v>
      </c>
      <c r="B834" s="42" t="s">
        <v>333</v>
      </c>
      <c r="C834" s="42">
        <v>10</v>
      </c>
      <c r="D834" s="42" t="s">
        <v>47</v>
      </c>
      <c r="E834" s="42" t="s">
        <v>323</v>
      </c>
      <c r="F834" s="42" t="s">
        <v>26</v>
      </c>
      <c r="G834" s="42" t="s">
        <v>21</v>
      </c>
      <c r="H834" s="42" t="s">
        <v>343</v>
      </c>
      <c r="I834" s="42" t="s">
        <v>70</v>
      </c>
      <c r="J834" s="43">
        <v>448375</v>
      </c>
      <c r="K834" s="43">
        <v>448375</v>
      </c>
      <c r="L834" s="65">
        <f>L835</f>
        <v>1.3</v>
      </c>
      <c r="P834" s="66">
        <f>P835</f>
        <v>1.3</v>
      </c>
      <c r="Q834" s="53"/>
      <c r="R834" s="54"/>
    </row>
    <row r="835" spans="1:18" s="13" customFormat="1" ht="24" x14ac:dyDescent="0.2">
      <c r="A835" s="41" t="s">
        <v>344</v>
      </c>
      <c r="B835" s="42" t="s">
        <v>333</v>
      </c>
      <c r="C835" s="42">
        <v>10</v>
      </c>
      <c r="D835" s="42" t="s">
        <v>47</v>
      </c>
      <c r="E835" s="42" t="s">
        <v>323</v>
      </c>
      <c r="F835" s="42" t="s">
        <v>26</v>
      </c>
      <c r="G835" s="42" t="s">
        <v>21</v>
      </c>
      <c r="H835" s="42" t="s">
        <v>345</v>
      </c>
      <c r="I835" s="42"/>
      <c r="J835" s="43">
        <v>103061.74</v>
      </c>
      <c r="K835" s="43">
        <v>107385.18</v>
      </c>
      <c r="L835" s="9">
        <f>L836</f>
        <v>1.3</v>
      </c>
      <c r="P835" s="9">
        <f>P836</f>
        <v>1.3</v>
      </c>
      <c r="Q835" s="53"/>
      <c r="R835" s="54"/>
    </row>
    <row r="836" spans="1:18" s="13" customFormat="1" ht="24" x14ac:dyDescent="0.2">
      <c r="A836" s="41" t="s">
        <v>44</v>
      </c>
      <c r="B836" s="42" t="s">
        <v>333</v>
      </c>
      <c r="C836" s="42">
        <v>10</v>
      </c>
      <c r="D836" s="42" t="s">
        <v>47</v>
      </c>
      <c r="E836" s="42" t="s">
        <v>323</v>
      </c>
      <c r="F836" s="42" t="s">
        <v>26</v>
      </c>
      <c r="G836" s="42" t="s">
        <v>21</v>
      </c>
      <c r="H836" s="42" t="s">
        <v>345</v>
      </c>
      <c r="I836" s="42" t="s">
        <v>45</v>
      </c>
      <c r="J836" s="43">
        <v>1300</v>
      </c>
      <c r="K836" s="43">
        <v>1300</v>
      </c>
      <c r="L836" s="55">
        <f>K836/1000</f>
        <v>1.3</v>
      </c>
      <c r="M836" s="12">
        <v>1</v>
      </c>
      <c r="O836" s="13">
        <v>1</v>
      </c>
      <c r="P836" s="56">
        <f>K836/1000</f>
        <v>1.3</v>
      </c>
      <c r="Q836" s="53"/>
      <c r="R836" s="54"/>
    </row>
    <row r="837" spans="1:18" s="13" customFormat="1" x14ac:dyDescent="0.2">
      <c r="A837" s="41" t="s">
        <v>69</v>
      </c>
      <c r="B837" s="42" t="s">
        <v>333</v>
      </c>
      <c r="C837" s="42">
        <v>10</v>
      </c>
      <c r="D837" s="42" t="s">
        <v>47</v>
      </c>
      <c r="E837" s="42" t="s">
        <v>323</v>
      </c>
      <c r="F837" s="42" t="s">
        <v>26</v>
      </c>
      <c r="G837" s="42" t="s">
        <v>21</v>
      </c>
      <c r="H837" s="42" t="s">
        <v>345</v>
      </c>
      <c r="I837" s="42" t="s">
        <v>70</v>
      </c>
      <c r="J837" s="43">
        <v>101761.74</v>
      </c>
      <c r="K837" s="43">
        <v>106085.18</v>
      </c>
      <c r="L837" s="51">
        <f>L838</f>
        <v>259.33711</v>
      </c>
      <c r="P837" s="52">
        <f>P838</f>
        <v>259.33711</v>
      </c>
      <c r="Q837" s="53"/>
      <c r="R837" s="54"/>
    </row>
    <row r="838" spans="1:18" s="13" customFormat="1" ht="36" x14ac:dyDescent="0.2">
      <c r="A838" s="71" t="s">
        <v>346</v>
      </c>
      <c r="B838" s="42" t="s">
        <v>333</v>
      </c>
      <c r="C838" s="42">
        <v>10</v>
      </c>
      <c r="D838" s="42" t="s">
        <v>47</v>
      </c>
      <c r="E838" s="42" t="s">
        <v>323</v>
      </c>
      <c r="F838" s="42" t="s">
        <v>26</v>
      </c>
      <c r="G838" s="42" t="s">
        <v>21</v>
      </c>
      <c r="H838" s="42" t="s">
        <v>347</v>
      </c>
      <c r="I838" s="42"/>
      <c r="J838" s="43">
        <v>262887.11</v>
      </c>
      <c r="K838" s="43">
        <v>262887.11</v>
      </c>
      <c r="L838" s="51">
        <f>L839</f>
        <v>259.33711</v>
      </c>
      <c r="P838" s="52">
        <f>P839</f>
        <v>259.33711</v>
      </c>
      <c r="Q838" s="53"/>
      <c r="R838" s="54"/>
    </row>
    <row r="839" spans="1:18" s="13" customFormat="1" ht="24" x14ac:dyDescent="0.2">
      <c r="A839" s="41" t="s">
        <v>44</v>
      </c>
      <c r="B839" s="42" t="s">
        <v>333</v>
      </c>
      <c r="C839" s="42">
        <v>10</v>
      </c>
      <c r="D839" s="42" t="s">
        <v>47</v>
      </c>
      <c r="E839" s="42" t="s">
        <v>323</v>
      </c>
      <c r="F839" s="42" t="s">
        <v>26</v>
      </c>
      <c r="G839" s="42" t="s">
        <v>21</v>
      </c>
      <c r="H839" s="42" t="s">
        <v>347</v>
      </c>
      <c r="I839" s="42" t="s">
        <v>45</v>
      </c>
      <c r="J839" s="43">
        <v>3550</v>
      </c>
      <c r="K839" s="43">
        <v>3550</v>
      </c>
      <c r="L839" s="11">
        <f>L840</f>
        <v>259.33711</v>
      </c>
      <c r="P839" s="11">
        <f>P840</f>
        <v>259.33711</v>
      </c>
      <c r="Q839" s="53"/>
      <c r="R839" s="54"/>
    </row>
    <row r="840" spans="1:18" s="13" customFormat="1" x14ac:dyDescent="0.2">
      <c r="A840" s="41" t="s">
        <v>69</v>
      </c>
      <c r="B840" s="42" t="s">
        <v>333</v>
      </c>
      <c r="C840" s="42">
        <v>10</v>
      </c>
      <c r="D840" s="42" t="s">
        <v>47</v>
      </c>
      <c r="E840" s="42" t="s">
        <v>323</v>
      </c>
      <c r="F840" s="42" t="s">
        <v>26</v>
      </c>
      <c r="G840" s="42" t="s">
        <v>21</v>
      </c>
      <c r="H840" s="42" t="s">
        <v>347</v>
      </c>
      <c r="I840" s="42" t="s">
        <v>70</v>
      </c>
      <c r="J840" s="43">
        <v>259337.11</v>
      </c>
      <c r="K840" s="43">
        <v>259337.11</v>
      </c>
      <c r="L840" s="55">
        <f>K840/1000</f>
        <v>259.33711</v>
      </c>
      <c r="M840" s="12">
        <v>1</v>
      </c>
      <c r="O840" s="13">
        <v>1</v>
      </c>
      <c r="P840" s="56">
        <f>K840/1000</f>
        <v>259.33711</v>
      </c>
      <c r="Q840" s="53"/>
      <c r="R840" s="54"/>
    </row>
    <row r="841" spans="1:18" s="13" customFormat="1" ht="36" x14ac:dyDescent="0.2">
      <c r="A841" s="72" t="s">
        <v>578</v>
      </c>
      <c r="B841" s="42" t="s">
        <v>333</v>
      </c>
      <c r="C841" s="42">
        <v>10</v>
      </c>
      <c r="D841" s="42" t="s">
        <v>47</v>
      </c>
      <c r="E841" s="42" t="s">
        <v>323</v>
      </c>
      <c r="F841" s="42" t="s">
        <v>26</v>
      </c>
      <c r="G841" s="42" t="s">
        <v>21</v>
      </c>
      <c r="H841" s="42" t="s">
        <v>579</v>
      </c>
      <c r="I841" s="42"/>
      <c r="J841" s="43">
        <v>13680931.220000001</v>
      </c>
      <c r="K841" s="43">
        <v>13680931.220000001</v>
      </c>
      <c r="L841" s="65">
        <f>L842</f>
        <v>143.68798999999999</v>
      </c>
      <c r="P841" s="66">
        <f>P842</f>
        <v>143.68798999999999</v>
      </c>
      <c r="Q841" s="53"/>
      <c r="R841" s="54"/>
    </row>
    <row r="842" spans="1:18" s="13" customFormat="1" x14ac:dyDescent="0.2">
      <c r="A842" s="41" t="s">
        <v>69</v>
      </c>
      <c r="B842" s="42" t="s">
        <v>333</v>
      </c>
      <c r="C842" s="42">
        <v>10</v>
      </c>
      <c r="D842" s="42" t="s">
        <v>47</v>
      </c>
      <c r="E842" s="42" t="s">
        <v>323</v>
      </c>
      <c r="F842" s="42" t="s">
        <v>26</v>
      </c>
      <c r="G842" s="42" t="s">
        <v>21</v>
      </c>
      <c r="H842" s="42" t="s">
        <v>579</v>
      </c>
      <c r="I842" s="42" t="s">
        <v>70</v>
      </c>
      <c r="J842" s="43">
        <v>13680931.220000001</v>
      </c>
      <c r="K842" s="43">
        <v>13680931.220000001</v>
      </c>
      <c r="L842" s="65">
        <f>L843</f>
        <v>143.68798999999999</v>
      </c>
      <c r="P842" s="66">
        <f>P843</f>
        <v>143.68798999999999</v>
      </c>
      <c r="Q842" s="53"/>
      <c r="R842" s="54"/>
    </row>
    <row r="843" spans="1:18" s="13" customFormat="1" ht="36" x14ac:dyDescent="0.2">
      <c r="A843" s="72" t="s">
        <v>348</v>
      </c>
      <c r="B843" s="42" t="s">
        <v>333</v>
      </c>
      <c r="C843" s="42">
        <v>10</v>
      </c>
      <c r="D843" s="42" t="s">
        <v>47</v>
      </c>
      <c r="E843" s="42" t="s">
        <v>323</v>
      </c>
      <c r="F843" s="42" t="s">
        <v>26</v>
      </c>
      <c r="G843" s="42" t="s">
        <v>21</v>
      </c>
      <c r="H843" s="42" t="s">
        <v>349</v>
      </c>
      <c r="I843" s="42"/>
      <c r="J843" s="43">
        <v>149716</v>
      </c>
      <c r="K843" s="43">
        <v>143687.99</v>
      </c>
      <c r="L843" s="9">
        <f>L844</f>
        <v>143.68798999999999</v>
      </c>
      <c r="P843" s="9">
        <f>P844</f>
        <v>143.68798999999999</v>
      </c>
      <c r="Q843" s="53"/>
      <c r="R843" s="54"/>
    </row>
    <row r="844" spans="1:18" s="13" customFormat="1" x14ac:dyDescent="0.2">
      <c r="A844" s="41" t="s">
        <v>69</v>
      </c>
      <c r="B844" s="42" t="s">
        <v>333</v>
      </c>
      <c r="C844" s="42">
        <v>10</v>
      </c>
      <c r="D844" s="42" t="s">
        <v>47</v>
      </c>
      <c r="E844" s="42" t="s">
        <v>323</v>
      </c>
      <c r="F844" s="42" t="s">
        <v>26</v>
      </c>
      <c r="G844" s="42" t="s">
        <v>21</v>
      </c>
      <c r="H844" s="42" t="s">
        <v>349</v>
      </c>
      <c r="I844" s="42" t="s">
        <v>70</v>
      </c>
      <c r="J844" s="43">
        <v>149716</v>
      </c>
      <c r="K844" s="43">
        <v>143687.99</v>
      </c>
      <c r="L844" s="55">
        <f>K844/1000</f>
        <v>143.68798999999999</v>
      </c>
      <c r="M844" s="12">
        <v>1</v>
      </c>
      <c r="N844" s="13">
        <v>1</v>
      </c>
      <c r="P844" s="56">
        <f>K844/1000</f>
        <v>143.68798999999999</v>
      </c>
      <c r="Q844" s="53"/>
      <c r="R844" s="54"/>
    </row>
    <row r="845" spans="1:18" s="13" customFormat="1" ht="48" hidden="1" x14ac:dyDescent="0.2">
      <c r="A845" s="71" t="s">
        <v>580</v>
      </c>
      <c r="B845" s="42" t="s">
        <v>333</v>
      </c>
      <c r="C845" s="42">
        <v>10</v>
      </c>
      <c r="D845" s="42" t="s">
        <v>47</v>
      </c>
      <c r="E845" s="42" t="s">
        <v>323</v>
      </c>
      <c r="F845" s="42" t="s">
        <v>26</v>
      </c>
      <c r="G845" s="42" t="s">
        <v>21</v>
      </c>
      <c r="H845" s="42" t="s">
        <v>350</v>
      </c>
      <c r="I845" s="42"/>
      <c r="J845" s="43">
        <v>0</v>
      </c>
      <c r="K845" s="43">
        <v>0</v>
      </c>
      <c r="L845" s="65">
        <f>L846+L849</f>
        <v>100005.45</v>
      </c>
      <c r="P845" s="66">
        <f>P846+P849</f>
        <v>100005.45</v>
      </c>
      <c r="Q845" s="53"/>
      <c r="R845" s="54"/>
    </row>
    <row r="846" spans="1:18" s="13" customFormat="1" ht="24" hidden="1" x14ac:dyDescent="0.2">
      <c r="A846" s="41" t="s">
        <v>44</v>
      </c>
      <c r="B846" s="42" t="s">
        <v>333</v>
      </c>
      <c r="C846" s="42">
        <v>10</v>
      </c>
      <c r="D846" s="42" t="s">
        <v>47</v>
      </c>
      <c r="E846" s="42" t="s">
        <v>323</v>
      </c>
      <c r="F846" s="42" t="s">
        <v>26</v>
      </c>
      <c r="G846" s="42" t="s">
        <v>21</v>
      </c>
      <c r="H846" s="42" t="s">
        <v>350</v>
      </c>
      <c r="I846" s="42" t="s">
        <v>45</v>
      </c>
      <c r="J846" s="43">
        <v>0</v>
      </c>
      <c r="K846" s="43">
        <v>0</v>
      </c>
      <c r="L846" s="65">
        <f>L847</f>
        <v>48000</v>
      </c>
      <c r="P846" s="66">
        <f>P847</f>
        <v>48000</v>
      </c>
      <c r="Q846" s="53"/>
      <c r="R846" s="54"/>
    </row>
    <row r="847" spans="1:18" s="13" customFormat="1" hidden="1" x14ac:dyDescent="0.2">
      <c r="A847" s="41" t="s">
        <v>69</v>
      </c>
      <c r="B847" s="42" t="s">
        <v>333</v>
      </c>
      <c r="C847" s="42">
        <v>10</v>
      </c>
      <c r="D847" s="42" t="s">
        <v>47</v>
      </c>
      <c r="E847" s="42" t="s">
        <v>323</v>
      </c>
      <c r="F847" s="42" t="s">
        <v>26</v>
      </c>
      <c r="G847" s="42" t="s">
        <v>21</v>
      </c>
      <c r="H847" s="42" t="s">
        <v>350</v>
      </c>
      <c r="I847" s="42" t="s">
        <v>70</v>
      </c>
      <c r="J847" s="43">
        <v>0</v>
      </c>
      <c r="K847" s="43">
        <v>0</v>
      </c>
      <c r="L847" s="9">
        <f>L848</f>
        <v>48000</v>
      </c>
      <c r="P847" s="9">
        <f>P848</f>
        <v>48000</v>
      </c>
      <c r="Q847" s="53"/>
      <c r="R847" s="54"/>
    </row>
    <row r="848" spans="1:18" s="13" customFormat="1" ht="24" x14ac:dyDescent="0.2">
      <c r="A848" s="62" t="s">
        <v>351</v>
      </c>
      <c r="B848" s="42" t="s">
        <v>333</v>
      </c>
      <c r="C848" s="42">
        <v>10</v>
      </c>
      <c r="D848" s="42" t="s">
        <v>47</v>
      </c>
      <c r="E848" s="42" t="s">
        <v>323</v>
      </c>
      <c r="F848" s="42" t="s">
        <v>26</v>
      </c>
      <c r="G848" s="42" t="s">
        <v>21</v>
      </c>
      <c r="H848" s="42" t="s">
        <v>352</v>
      </c>
      <c r="I848" s="42"/>
      <c r="J848" s="43">
        <v>48500000</v>
      </c>
      <c r="K848" s="43">
        <v>48000000</v>
      </c>
      <c r="L848" s="55">
        <f>K848/1000</f>
        <v>48000</v>
      </c>
      <c r="M848" s="12">
        <v>1</v>
      </c>
      <c r="P848" s="56">
        <f>K848/1000</f>
        <v>48000</v>
      </c>
      <c r="Q848" s="53"/>
      <c r="R848" s="54"/>
    </row>
    <row r="849" spans="1:18" s="13" customFormat="1" ht="24" x14ac:dyDescent="0.2">
      <c r="A849" s="41" t="s">
        <v>44</v>
      </c>
      <c r="B849" s="42" t="s">
        <v>333</v>
      </c>
      <c r="C849" s="42">
        <v>10</v>
      </c>
      <c r="D849" s="42" t="s">
        <v>47</v>
      </c>
      <c r="E849" s="42" t="s">
        <v>323</v>
      </c>
      <c r="F849" s="42" t="s">
        <v>26</v>
      </c>
      <c r="G849" s="42" t="s">
        <v>21</v>
      </c>
      <c r="H849" s="42" t="s">
        <v>352</v>
      </c>
      <c r="I849" s="42" t="s">
        <v>45</v>
      </c>
      <c r="J849" s="43">
        <v>630000</v>
      </c>
      <c r="K849" s="43">
        <v>630000</v>
      </c>
      <c r="L849" s="65">
        <f>L850</f>
        <v>52005.45</v>
      </c>
      <c r="P849" s="66">
        <f>P850</f>
        <v>52005.45</v>
      </c>
      <c r="Q849" s="53"/>
      <c r="R849" s="54"/>
    </row>
    <row r="850" spans="1:18" s="13" customFormat="1" x14ac:dyDescent="0.2">
      <c r="A850" s="41" t="s">
        <v>69</v>
      </c>
      <c r="B850" s="42" t="s">
        <v>333</v>
      </c>
      <c r="C850" s="42">
        <v>10</v>
      </c>
      <c r="D850" s="42" t="s">
        <v>47</v>
      </c>
      <c r="E850" s="42" t="s">
        <v>323</v>
      </c>
      <c r="F850" s="42" t="s">
        <v>26</v>
      </c>
      <c r="G850" s="42" t="s">
        <v>21</v>
      </c>
      <c r="H850" s="42" t="s">
        <v>352</v>
      </c>
      <c r="I850" s="42" t="s">
        <v>70</v>
      </c>
      <c r="J850" s="43">
        <v>47870000</v>
      </c>
      <c r="K850" s="43">
        <v>47370000</v>
      </c>
      <c r="L850" s="9">
        <f>L851</f>
        <v>52005.45</v>
      </c>
      <c r="P850" s="9">
        <f>P851</f>
        <v>52005.45</v>
      </c>
      <c r="Q850" s="53"/>
      <c r="R850" s="54"/>
    </row>
    <row r="851" spans="1:18" s="13" customFormat="1" ht="24" x14ac:dyDescent="0.2">
      <c r="A851" s="62" t="s">
        <v>353</v>
      </c>
      <c r="B851" s="42" t="s">
        <v>333</v>
      </c>
      <c r="C851" s="42">
        <v>10</v>
      </c>
      <c r="D851" s="42" t="s">
        <v>47</v>
      </c>
      <c r="E851" s="42" t="s">
        <v>323</v>
      </c>
      <c r="F851" s="42" t="s">
        <v>26</v>
      </c>
      <c r="G851" s="42" t="s">
        <v>21</v>
      </c>
      <c r="H851" s="42" t="s">
        <v>354</v>
      </c>
      <c r="I851" s="42"/>
      <c r="J851" s="43">
        <v>50754470</v>
      </c>
      <c r="K851" s="43">
        <v>52005450</v>
      </c>
      <c r="L851" s="55">
        <f>K851/1000</f>
        <v>52005.45</v>
      </c>
      <c r="M851" s="12">
        <v>1</v>
      </c>
      <c r="N851" s="13">
        <v>1</v>
      </c>
      <c r="O851" s="13">
        <v>1</v>
      </c>
      <c r="P851" s="56">
        <f>K851/1000</f>
        <v>52005.45</v>
      </c>
      <c r="Q851" s="53"/>
      <c r="R851" s="54"/>
    </row>
    <row r="852" spans="1:18" s="13" customFormat="1" ht="24" x14ac:dyDescent="0.2">
      <c r="A852" s="41" t="s">
        <v>44</v>
      </c>
      <c r="B852" s="42" t="s">
        <v>333</v>
      </c>
      <c r="C852" s="42">
        <v>10</v>
      </c>
      <c r="D852" s="42" t="s">
        <v>47</v>
      </c>
      <c r="E852" s="42" t="s">
        <v>323</v>
      </c>
      <c r="F852" s="42" t="s">
        <v>26</v>
      </c>
      <c r="G852" s="42" t="s">
        <v>21</v>
      </c>
      <c r="H852" s="42" t="s">
        <v>354</v>
      </c>
      <c r="I852" s="42" t="s">
        <v>45</v>
      </c>
      <c r="J852" s="43">
        <v>700000</v>
      </c>
      <c r="K852" s="43">
        <v>700000</v>
      </c>
      <c r="L852" s="65">
        <f>L853+L856</f>
        <v>16.670000000000002</v>
      </c>
      <c r="P852" s="66">
        <f>P853+P856</f>
        <v>16.670000000000002</v>
      </c>
      <c r="Q852" s="53"/>
      <c r="R852" s="54"/>
    </row>
    <row r="853" spans="1:18" s="13" customFormat="1" x14ac:dyDescent="0.2">
      <c r="A853" s="41" t="s">
        <v>69</v>
      </c>
      <c r="B853" s="42" t="s">
        <v>333</v>
      </c>
      <c r="C853" s="42">
        <v>10</v>
      </c>
      <c r="D853" s="42" t="s">
        <v>47</v>
      </c>
      <c r="E853" s="42" t="s">
        <v>323</v>
      </c>
      <c r="F853" s="42" t="s">
        <v>26</v>
      </c>
      <c r="G853" s="42" t="s">
        <v>21</v>
      </c>
      <c r="H853" s="42" t="s">
        <v>354</v>
      </c>
      <c r="I853" s="42" t="s">
        <v>70</v>
      </c>
      <c r="J853" s="43">
        <v>50054470</v>
      </c>
      <c r="K853" s="43">
        <v>51305450</v>
      </c>
      <c r="L853" s="65">
        <f>L854</f>
        <v>16.5</v>
      </c>
      <c r="P853" s="66">
        <f>P854</f>
        <v>16.5</v>
      </c>
      <c r="Q853" s="53"/>
      <c r="R853" s="54"/>
    </row>
    <row r="854" spans="1:18" s="13" customFormat="1" ht="36" x14ac:dyDescent="0.2">
      <c r="A854" s="62" t="s">
        <v>355</v>
      </c>
      <c r="B854" s="42" t="s">
        <v>333</v>
      </c>
      <c r="C854" s="42">
        <v>10</v>
      </c>
      <c r="D854" s="42" t="s">
        <v>47</v>
      </c>
      <c r="E854" s="42" t="s">
        <v>323</v>
      </c>
      <c r="F854" s="42" t="s">
        <v>26</v>
      </c>
      <c r="G854" s="42" t="s">
        <v>21</v>
      </c>
      <c r="H854" s="42" t="s">
        <v>356</v>
      </c>
      <c r="I854" s="42"/>
      <c r="J854" s="43">
        <v>999500</v>
      </c>
      <c r="K854" s="43">
        <v>999500</v>
      </c>
      <c r="L854" s="9">
        <f>L855</f>
        <v>16.5</v>
      </c>
      <c r="P854" s="9">
        <f>P855</f>
        <v>16.5</v>
      </c>
      <c r="Q854" s="53"/>
      <c r="R854" s="54"/>
    </row>
    <row r="855" spans="1:18" s="13" customFormat="1" ht="24" x14ac:dyDescent="0.2">
      <c r="A855" s="41" t="s">
        <v>44</v>
      </c>
      <c r="B855" s="42" t="s">
        <v>333</v>
      </c>
      <c r="C855" s="42">
        <v>10</v>
      </c>
      <c r="D855" s="42" t="s">
        <v>47</v>
      </c>
      <c r="E855" s="42" t="s">
        <v>323</v>
      </c>
      <c r="F855" s="42" t="s">
        <v>26</v>
      </c>
      <c r="G855" s="42" t="s">
        <v>21</v>
      </c>
      <c r="H855" s="42" t="s">
        <v>356</v>
      </c>
      <c r="I855" s="42" t="s">
        <v>45</v>
      </c>
      <c r="J855" s="43">
        <v>16500</v>
      </c>
      <c r="K855" s="43">
        <v>16500</v>
      </c>
      <c r="L855" s="55">
        <f>K855/1000</f>
        <v>16.5</v>
      </c>
      <c r="M855" s="12">
        <v>1</v>
      </c>
      <c r="P855" s="56">
        <f>K855/1000</f>
        <v>16.5</v>
      </c>
      <c r="Q855" s="53"/>
      <c r="R855" s="54"/>
    </row>
    <row r="856" spans="1:18" s="13" customFormat="1" x14ac:dyDescent="0.2">
      <c r="A856" s="41" t="s">
        <v>69</v>
      </c>
      <c r="B856" s="42" t="s">
        <v>333</v>
      </c>
      <c r="C856" s="42">
        <v>10</v>
      </c>
      <c r="D856" s="42" t="s">
        <v>47</v>
      </c>
      <c r="E856" s="42" t="s">
        <v>323</v>
      </c>
      <c r="F856" s="42" t="s">
        <v>26</v>
      </c>
      <c r="G856" s="42" t="s">
        <v>21</v>
      </c>
      <c r="H856" s="42" t="s">
        <v>356</v>
      </c>
      <c r="I856" s="42" t="s">
        <v>70</v>
      </c>
      <c r="J856" s="43">
        <v>983000</v>
      </c>
      <c r="K856" s="43">
        <v>983000</v>
      </c>
      <c r="L856" s="65">
        <f>L857</f>
        <v>0.17</v>
      </c>
      <c r="P856" s="66">
        <f>P857</f>
        <v>0.17</v>
      </c>
      <c r="Q856" s="53"/>
      <c r="R856" s="54"/>
    </row>
    <row r="857" spans="1:18" s="13" customFormat="1" ht="36" x14ac:dyDescent="0.2">
      <c r="A857" s="62" t="s">
        <v>357</v>
      </c>
      <c r="B857" s="42" t="s">
        <v>333</v>
      </c>
      <c r="C857" s="42">
        <v>10</v>
      </c>
      <c r="D857" s="42" t="s">
        <v>47</v>
      </c>
      <c r="E857" s="42" t="s">
        <v>323</v>
      </c>
      <c r="F857" s="42" t="s">
        <v>26</v>
      </c>
      <c r="G857" s="42" t="s">
        <v>21</v>
      </c>
      <c r="H857" s="42" t="s">
        <v>358</v>
      </c>
      <c r="I857" s="42"/>
      <c r="J857" s="43">
        <v>31100</v>
      </c>
      <c r="K857" s="43">
        <v>31100</v>
      </c>
      <c r="L857" s="9">
        <f>L858</f>
        <v>0.17</v>
      </c>
      <c r="P857" s="9">
        <f>P858</f>
        <v>0.17</v>
      </c>
      <c r="Q857" s="53"/>
      <c r="R857" s="54"/>
    </row>
    <row r="858" spans="1:18" s="13" customFormat="1" ht="24" x14ac:dyDescent="0.2">
      <c r="A858" s="41" t="s">
        <v>44</v>
      </c>
      <c r="B858" s="42" t="s">
        <v>333</v>
      </c>
      <c r="C858" s="42">
        <v>10</v>
      </c>
      <c r="D858" s="42" t="s">
        <v>47</v>
      </c>
      <c r="E858" s="42" t="s">
        <v>323</v>
      </c>
      <c r="F858" s="42" t="s">
        <v>26</v>
      </c>
      <c r="G858" s="42" t="s">
        <v>21</v>
      </c>
      <c r="H858" s="42" t="s">
        <v>358</v>
      </c>
      <c r="I858" s="42" t="s">
        <v>45</v>
      </c>
      <c r="J858" s="43">
        <v>170</v>
      </c>
      <c r="K858" s="43">
        <v>170</v>
      </c>
      <c r="L858" s="55">
        <f>K858/1000</f>
        <v>0.17</v>
      </c>
      <c r="M858" s="12">
        <v>1</v>
      </c>
      <c r="O858" s="13">
        <v>1</v>
      </c>
      <c r="P858" s="56">
        <f>K858/1000</f>
        <v>0.17</v>
      </c>
      <c r="Q858" s="53"/>
      <c r="R858" s="54"/>
    </row>
    <row r="859" spans="1:18" s="13" customFormat="1" x14ac:dyDescent="0.2">
      <c r="A859" s="41" t="s">
        <v>69</v>
      </c>
      <c r="B859" s="42" t="s">
        <v>333</v>
      </c>
      <c r="C859" s="42">
        <v>10</v>
      </c>
      <c r="D859" s="42" t="s">
        <v>47</v>
      </c>
      <c r="E859" s="42" t="s">
        <v>323</v>
      </c>
      <c r="F859" s="42" t="s">
        <v>26</v>
      </c>
      <c r="G859" s="42" t="s">
        <v>21</v>
      </c>
      <c r="H859" s="42" t="s">
        <v>358</v>
      </c>
      <c r="I859" s="42" t="s">
        <v>70</v>
      </c>
      <c r="J859" s="43">
        <v>30930</v>
      </c>
      <c r="K859" s="43">
        <v>30930</v>
      </c>
      <c r="L859" s="65">
        <f>L860</f>
        <v>56.72</v>
      </c>
      <c r="P859" s="66">
        <f>P860</f>
        <v>56.72</v>
      </c>
      <c r="Q859" s="53"/>
      <c r="R859" s="54"/>
    </row>
    <row r="860" spans="1:18" s="13" customFormat="1" ht="24" x14ac:dyDescent="0.2">
      <c r="A860" s="62" t="s">
        <v>359</v>
      </c>
      <c r="B860" s="42" t="s">
        <v>333</v>
      </c>
      <c r="C860" s="42">
        <v>10</v>
      </c>
      <c r="D860" s="42" t="s">
        <v>47</v>
      </c>
      <c r="E860" s="42" t="s">
        <v>323</v>
      </c>
      <c r="F860" s="42" t="s">
        <v>26</v>
      </c>
      <c r="G860" s="42" t="s">
        <v>21</v>
      </c>
      <c r="H860" s="42" t="s">
        <v>360</v>
      </c>
      <c r="I860" s="42"/>
      <c r="J860" s="43">
        <v>57500</v>
      </c>
      <c r="K860" s="43">
        <v>57500</v>
      </c>
      <c r="L860" s="65">
        <f>L861</f>
        <v>56.72</v>
      </c>
      <c r="P860" s="66">
        <f>P861</f>
        <v>56.72</v>
      </c>
      <c r="Q860" s="53"/>
      <c r="R860" s="54"/>
    </row>
    <row r="861" spans="1:18" s="13" customFormat="1" ht="24" x14ac:dyDescent="0.2">
      <c r="A861" s="41" t="s">
        <v>44</v>
      </c>
      <c r="B861" s="42" t="s">
        <v>333</v>
      </c>
      <c r="C861" s="42">
        <v>10</v>
      </c>
      <c r="D861" s="42" t="s">
        <v>47</v>
      </c>
      <c r="E861" s="42" t="s">
        <v>323</v>
      </c>
      <c r="F861" s="42" t="s">
        <v>26</v>
      </c>
      <c r="G861" s="42" t="s">
        <v>21</v>
      </c>
      <c r="H861" s="42" t="s">
        <v>360</v>
      </c>
      <c r="I861" s="42" t="s">
        <v>45</v>
      </c>
      <c r="J861" s="43">
        <v>780</v>
      </c>
      <c r="K861" s="43">
        <v>780</v>
      </c>
      <c r="L861" s="9">
        <f>L862</f>
        <v>56.72</v>
      </c>
      <c r="P861" s="9">
        <f>P862</f>
        <v>56.72</v>
      </c>
      <c r="Q861" s="53"/>
      <c r="R861" s="54"/>
    </row>
    <row r="862" spans="1:18" s="13" customFormat="1" x14ac:dyDescent="0.2">
      <c r="A862" s="41" t="s">
        <v>69</v>
      </c>
      <c r="B862" s="42" t="s">
        <v>333</v>
      </c>
      <c r="C862" s="42">
        <v>10</v>
      </c>
      <c r="D862" s="42" t="s">
        <v>47</v>
      </c>
      <c r="E862" s="42" t="s">
        <v>323</v>
      </c>
      <c r="F862" s="42" t="s">
        <v>26</v>
      </c>
      <c r="G862" s="42" t="s">
        <v>21</v>
      </c>
      <c r="H862" s="42" t="s">
        <v>360</v>
      </c>
      <c r="I862" s="42" t="s">
        <v>70</v>
      </c>
      <c r="J862" s="43">
        <v>56720</v>
      </c>
      <c r="K862" s="43">
        <v>56720</v>
      </c>
      <c r="L862" s="55">
        <f>K862/1000</f>
        <v>56.72</v>
      </c>
      <c r="M862" s="12">
        <v>1</v>
      </c>
      <c r="O862" s="13">
        <v>1</v>
      </c>
      <c r="P862" s="56">
        <f>K862/1000</f>
        <v>56.72</v>
      </c>
      <c r="Q862" s="53"/>
      <c r="R862" s="54"/>
    </row>
    <row r="863" spans="1:18" s="13" customFormat="1" ht="24" x14ac:dyDescent="0.2">
      <c r="A863" s="62" t="s">
        <v>361</v>
      </c>
      <c r="B863" s="42" t="s">
        <v>333</v>
      </c>
      <c r="C863" s="42">
        <v>10</v>
      </c>
      <c r="D863" s="42" t="s">
        <v>47</v>
      </c>
      <c r="E863" s="42" t="s">
        <v>323</v>
      </c>
      <c r="F863" s="42" t="s">
        <v>26</v>
      </c>
      <c r="G863" s="42" t="s">
        <v>21</v>
      </c>
      <c r="H863" s="42" t="s">
        <v>362</v>
      </c>
      <c r="I863" s="42"/>
      <c r="J863" s="43">
        <v>21880000</v>
      </c>
      <c r="K863" s="43">
        <v>22500000</v>
      </c>
      <c r="L863" s="9">
        <f>L864+L867</f>
        <v>632.51128000000006</v>
      </c>
      <c r="P863" s="9">
        <f>P864+P867</f>
        <v>632.51128000000006</v>
      </c>
      <c r="Q863" s="53"/>
      <c r="R863" s="54"/>
    </row>
    <row r="864" spans="1:18" s="13" customFormat="1" ht="24" x14ac:dyDescent="0.2">
      <c r="A864" s="41" t="s">
        <v>44</v>
      </c>
      <c r="B864" s="42" t="s">
        <v>333</v>
      </c>
      <c r="C864" s="42">
        <v>10</v>
      </c>
      <c r="D864" s="42" t="s">
        <v>47</v>
      </c>
      <c r="E864" s="42" t="s">
        <v>323</v>
      </c>
      <c r="F864" s="42" t="s">
        <v>26</v>
      </c>
      <c r="G864" s="42" t="s">
        <v>21</v>
      </c>
      <c r="H864" s="42" t="s">
        <v>362</v>
      </c>
      <c r="I864" s="42" t="s">
        <v>45</v>
      </c>
      <c r="J864" s="43">
        <v>250000</v>
      </c>
      <c r="K864" s="43">
        <v>210000</v>
      </c>
      <c r="L864" s="9">
        <f>L865</f>
        <v>632.51128000000006</v>
      </c>
      <c r="P864" s="9">
        <f>P865</f>
        <v>632.51128000000006</v>
      </c>
      <c r="Q864" s="53"/>
      <c r="R864" s="54"/>
    </row>
    <row r="865" spans="1:18" s="13" customFormat="1" x14ac:dyDescent="0.2">
      <c r="A865" s="41" t="s">
        <v>69</v>
      </c>
      <c r="B865" s="42" t="s">
        <v>333</v>
      </c>
      <c r="C865" s="42">
        <v>10</v>
      </c>
      <c r="D865" s="42" t="s">
        <v>47</v>
      </c>
      <c r="E865" s="42" t="s">
        <v>323</v>
      </c>
      <c r="F865" s="42" t="s">
        <v>26</v>
      </c>
      <c r="G865" s="42" t="s">
        <v>21</v>
      </c>
      <c r="H865" s="42" t="s">
        <v>362</v>
      </c>
      <c r="I865" s="42" t="s">
        <v>70</v>
      </c>
      <c r="J865" s="43">
        <v>21630000</v>
      </c>
      <c r="K865" s="43">
        <v>22290000</v>
      </c>
      <c r="L865" s="9">
        <f>L866</f>
        <v>632.51128000000006</v>
      </c>
      <c r="P865" s="9">
        <f>P866</f>
        <v>632.51128000000006</v>
      </c>
      <c r="Q865" s="53"/>
      <c r="R865" s="54"/>
    </row>
    <row r="866" spans="1:18" s="13" customFormat="1" ht="60" x14ac:dyDescent="0.2">
      <c r="A866" s="62" t="s">
        <v>581</v>
      </c>
      <c r="B866" s="42" t="s">
        <v>333</v>
      </c>
      <c r="C866" s="42">
        <v>10</v>
      </c>
      <c r="D866" s="42" t="s">
        <v>47</v>
      </c>
      <c r="E866" s="42" t="s">
        <v>323</v>
      </c>
      <c r="F866" s="42" t="s">
        <v>26</v>
      </c>
      <c r="G866" s="42" t="s">
        <v>21</v>
      </c>
      <c r="H866" s="42" t="s">
        <v>582</v>
      </c>
      <c r="I866" s="42"/>
      <c r="J866" s="43">
        <v>379832.05</v>
      </c>
      <c r="K866" s="43">
        <v>632511.28</v>
      </c>
      <c r="L866" s="55">
        <f>K866/1000</f>
        <v>632.51128000000006</v>
      </c>
      <c r="M866" s="12">
        <v>1</v>
      </c>
      <c r="P866" s="56">
        <f>K866/1000</f>
        <v>632.51128000000006</v>
      </c>
      <c r="Q866" s="53"/>
      <c r="R866" s="54"/>
    </row>
    <row r="867" spans="1:18" s="13" customFormat="1" ht="24" x14ac:dyDescent="0.2">
      <c r="A867" s="41" t="s">
        <v>44</v>
      </c>
      <c r="B867" s="42" t="s">
        <v>333</v>
      </c>
      <c r="C867" s="42">
        <v>10</v>
      </c>
      <c r="D867" s="42" t="s">
        <v>47</v>
      </c>
      <c r="E867" s="42" t="s">
        <v>323</v>
      </c>
      <c r="F867" s="42" t="s">
        <v>26</v>
      </c>
      <c r="G867" s="42" t="s">
        <v>21</v>
      </c>
      <c r="H867" s="42" t="s">
        <v>582</v>
      </c>
      <c r="I867" s="42" t="s">
        <v>45</v>
      </c>
      <c r="J867" s="43">
        <v>3500</v>
      </c>
      <c r="K867" s="43">
        <v>3500</v>
      </c>
      <c r="L867" s="9">
        <f>L868</f>
        <v>0</v>
      </c>
      <c r="P867" s="9">
        <f>P868</f>
        <v>0</v>
      </c>
      <c r="Q867" s="53"/>
      <c r="R867" s="54"/>
    </row>
    <row r="868" spans="1:18" s="13" customFormat="1" x14ac:dyDescent="0.2">
      <c r="A868" s="41" t="s">
        <v>69</v>
      </c>
      <c r="B868" s="42" t="s">
        <v>333</v>
      </c>
      <c r="C868" s="42">
        <v>10</v>
      </c>
      <c r="D868" s="42" t="s">
        <v>47</v>
      </c>
      <c r="E868" s="42" t="s">
        <v>323</v>
      </c>
      <c r="F868" s="42" t="s">
        <v>26</v>
      </c>
      <c r="G868" s="42" t="s">
        <v>21</v>
      </c>
      <c r="H868" s="42" t="s">
        <v>582</v>
      </c>
      <c r="I868" s="42" t="s">
        <v>70</v>
      </c>
      <c r="J868" s="43">
        <v>376332.05</v>
      </c>
      <c r="K868" s="43">
        <v>629011.28</v>
      </c>
      <c r="L868" s="9">
        <f>L869</f>
        <v>0</v>
      </c>
      <c r="P868" s="9">
        <f>P869</f>
        <v>0</v>
      </c>
      <c r="Q868" s="53"/>
      <c r="R868" s="54"/>
    </row>
    <row r="869" spans="1:18" s="13" customFormat="1" ht="60" hidden="1" x14ac:dyDescent="0.2">
      <c r="A869" s="62" t="s">
        <v>583</v>
      </c>
      <c r="B869" s="42" t="s">
        <v>333</v>
      </c>
      <c r="C869" s="42">
        <v>10</v>
      </c>
      <c r="D869" s="42" t="s">
        <v>47</v>
      </c>
      <c r="E869" s="42" t="s">
        <v>323</v>
      </c>
      <c r="F869" s="42" t="s">
        <v>26</v>
      </c>
      <c r="G869" s="42" t="s">
        <v>21</v>
      </c>
      <c r="H869" s="42" t="s">
        <v>584</v>
      </c>
      <c r="I869" s="42"/>
      <c r="J869" s="43">
        <v>0</v>
      </c>
      <c r="K869" s="43">
        <v>0</v>
      </c>
      <c r="L869" s="55">
        <f>K869/1000</f>
        <v>0</v>
      </c>
      <c r="M869" s="12">
        <v>1</v>
      </c>
      <c r="N869" s="13">
        <v>1</v>
      </c>
      <c r="P869" s="56">
        <f>K869/1000</f>
        <v>0</v>
      </c>
      <c r="Q869" s="53"/>
      <c r="R869" s="54"/>
    </row>
    <row r="870" spans="1:18" s="13" customFormat="1" ht="24" hidden="1" x14ac:dyDescent="0.2">
      <c r="A870" s="41" t="s">
        <v>44</v>
      </c>
      <c r="B870" s="42" t="s">
        <v>333</v>
      </c>
      <c r="C870" s="42">
        <v>10</v>
      </c>
      <c r="D870" s="42" t="s">
        <v>47</v>
      </c>
      <c r="E870" s="42" t="s">
        <v>323</v>
      </c>
      <c r="F870" s="42" t="s">
        <v>26</v>
      </c>
      <c r="G870" s="42" t="s">
        <v>21</v>
      </c>
      <c r="H870" s="42" t="s">
        <v>584</v>
      </c>
      <c r="I870" s="42" t="s">
        <v>45</v>
      </c>
      <c r="J870" s="43">
        <v>0</v>
      </c>
      <c r="K870" s="43">
        <v>0</v>
      </c>
      <c r="L870" s="65">
        <f>L871+L874</f>
        <v>347015.65275999997</v>
      </c>
      <c r="P870" s="66">
        <f>P871+P874</f>
        <v>347015.65275999997</v>
      </c>
      <c r="Q870" s="53"/>
      <c r="R870" s="54"/>
    </row>
    <row r="871" spans="1:18" s="13" customFormat="1" hidden="1" x14ac:dyDescent="0.2">
      <c r="A871" s="41" t="s">
        <v>69</v>
      </c>
      <c r="B871" s="42" t="s">
        <v>333</v>
      </c>
      <c r="C871" s="42">
        <v>10</v>
      </c>
      <c r="D871" s="42" t="s">
        <v>47</v>
      </c>
      <c r="E871" s="42" t="s">
        <v>323</v>
      </c>
      <c r="F871" s="42" t="s">
        <v>26</v>
      </c>
      <c r="G871" s="42" t="s">
        <v>21</v>
      </c>
      <c r="H871" s="42" t="s">
        <v>584</v>
      </c>
      <c r="I871" s="42" t="s">
        <v>70</v>
      </c>
      <c r="J871" s="43">
        <v>0</v>
      </c>
      <c r="K871" s="43">
        <v>0</v>
      </c>
      <c r="L871" s="65">
        <f>L872</f>
        <v>300</v>
      </c>
      <c r="P871" s="66">
        <f>P872</f>
        <v>300</v>
      </c>
      <c r="Q871" s="53"/>
      <c r="R871" s="54"/>
    </row>
    <row r="872" spans="1:18" s="13" customFormat="1" ht="24" x14ac:dyDescent="0.2">
      <c r="A872" s="41" t="s">
        <v>585</v>
      </c>
      <c r="B872" s="42" t="s">
        <v>333</v>
      </c>
      <c r="C872" s="42">
        <v>10</v>
      </c>
      <c r="D872" s="42" t="s">
        <v>47</v>
      </c>
      <c r="E872" s="42" t="s">
        <v>323</v>
      </c>
      <c r="F872" s="42" t="s">
        <v>26</v>
      </c>
      <c r="G872" s="42" t="s">
        <v>363</v>
      </c>
      <c r="H872" s="42" t="s">
        <v>28</v>
      </c>
      <c r="I872" s="42"/>
      <c r="J872" s="47">
        <v>300000</v>
      </c>
      <c r="K872" s="47">
        <v>300000</v>
      </c>
      <c r="L872" s="9">
        <f>L873</f>
        <v>300</v>
      </c>
      <c r="P872" s="9">
        <f>P873</f>
        <v>300</v>
      </c>
      <c r="Q872" s="53"/>
      <c r="R872" s="54"/>
    </row>
    <row r="873" spans="1:18" s="13" customFormat="1" ht="36" x14ac:dyDescent="0.2">
      <c r="A873" s="41" t="s">
        <v>340</v>
      </c>
      <c r="B873" s="42" t="s">
        <v>333</v>
      </c>
      <c r="C873" s="42">
        <v>10</v>
      </c>
      <c r="D873" s="42" t="s">
        <v>47</v>
      </c>
      <c r="E873" s="42" t="s">
        <v>323</v>
      </c>
      <c r="F873" s="42" t="s">
        <v>26</v>
      </c>
      <c r="G873" s="42" t="s">
        <v>363</v>
      </c>
      <c r="H873" s="42" t="s">
        <v>341</v>
      </c>
      <c r="I873" s="42"/>
      <c r="J873" s="43">
        <v>300000</v>
      </c>
      <c r="K873" s="43">
        <v>300000</v>
      </c>
      <c r="L873" s="55">
        <f>K873/1000</f>
        <v>300</v>
      </c>
      <c r="M873" s="12">
        <v>1</v>
      </c>
      <c r="P873" s="56">
        <f>K873/1000</f>
        <v>300</v>
      </c>
      <c r="Q873" s="53"/>
      <c r="R873" s="54"/>
    </row>
    <row r="874" spans="1:18" s="13" customFormat="1" x14ac:dyDescent="0.2">
      <c r="A874" s="41" t="s">
        <v>69</v>
      </c>
      <c r="B874" s="42" t="s">
        <v>333</v>
      </c>
      <c r="C874" s="42">
        <v>10</v>
      </c>
      <c r="D874" s="42" t="s">
        <v>47</v>
      </c>
      <c r="E874" s="42" t="s">
        <v>323</v>
      </c>
      <c r="F874" s="42" t="s">
        <v>26</v>
      </c>
      <c r="G874" s="42" t="s">
        <v>363</v>
      </c>
      <c r="H874" s="42" t="s">
        <v>341</v>
      </c>
      <c r="I874" s="42" t="s">
        <v>70</v>
      </c>
      <c r="J874" s="43">
        <v>300000</v>
      </c>
      <c r="K874" s="43">
        <v>300000</v>
      </c>
      <c r="L874" s="65">
        <f>L875</f>
        <v>346715.65275999997</v>
      </c>
      <c r="P874" s="66">
        <f>P875</f>
        <v>346715.65275999997</v>
      </c>
      <c r="Q874" s="53"/>
      <c r="R874" s="54"/>
    </row>
    <row r="875" spans="1:18" s="13" customFormat="1" x14ac:dyDescent="0.2">
      <c r="A875" s="41" t="s">
        <v>188</v>
      </c>
      <c r="B875" s="42" t="s">
        <v>333</v>
      </c>
      <c r="C875" s="42">
        <v>10</v>
      </c>
      <c r="D875" s="42" t="s">
        <v>38</v>
      </c>
      <c r="E875" s="42"/>
      <c r="F875" s="42"/>
      <c r="G875" s="42"/>
      <c r="H875" s="42"/>
      <c r="I875" s="42"/>
      <c r="J875" s="43">
        <v>338975834.71000004</v>
      </c>
      <c r="K875" s="43">
        <v>346715652.75999999</v>
      </c>
      <c r="L875" s="9">
        <f>L876</f>
        <v>346715.65275999997</v>
      </c>
      <c r="P875" s="9">
        <f>P876</f>
        <v>346715.65275999997</v>
      </c>
      <c r="Q875" s="53"/>
      <c r="R875" s="54"/>
    </row>
    <row r="876" spans="1:18" s="13" customFormat="1" ht="36" x14ac:dyDescent="0.2">
      <c r="A876" s="41" t="s">
        <v>322</v>
      </c>
      <c r="B876" s="42" t="s">
        <v>333</v>
      </c>
      <c r="C876" s="42">
        <v>10</v>
      </c>
      <c r="D876" s="42" t="s">
        <v>38</v>
      </c>
      <c r="E876" s="42" t="s">
        <v>323</v>
      </c>
      <c r="F876" s="42" t="s">
        <v>26</v>
      </c>
      <c r="G876" s="42" t="s">
        <v>27</v>
      </c>
      <c r="H876" s="42" t="s">
        <v>28</v>
      </c>
      <c r="I876" s="42"/>
      <c r="J876" s="43">
        <v>338975834.71000004</v>
      </c>
      <c r="K876" s="43">
        <v>346715652.75999999</v>
      </c>
      <c r="L876" s="55">
        <f>K876/1000</f>
        <v>346715.65275999997</v>
      </c>
      <c r="M876" s="12">
        <v>1</v>
      </c>
      <c r="N876" s="13">
        <v>1</v>
      </c>
      <c r="O876" s="13">
        <v>1</v>
      </c>
      <c r="P876" s="56">
        <f>K876/1000</f>
        <v>346715.65275999997</v>
      </c>
      <c r="Q876" s="53"/>
      <c r="R876" s="54"/>
    </row>
    <row r="877" spans="1:18" s="13" customFormat="1" ht="36" x14ac:dyDescent="0.2">
      <c r="A877" s="41" t="s">
        <v>335</v>
      </c>
      <c r="B877" s="42" t="s">
        <v>333</v>
      </c>
      <c r="C877" s="42">
        <v>10</v>
      </c>
      <c r="D877" s="42" t="s">
        <v>38</v>
      </c>
      <c r="E877" s="42" t="s">
        <v>323</v>
      </c>
      <c r="F877" s="42" t="s">
        <v>26</v>
      </c>
      <c r="G877" s="42" t="s">
        <v>21</v>
      </c>
      <c r="H877" s="42" t="s">
        <v>28</v>
      </c>
      <c r="I877" s="42"/>
      <c r="J877" s="43">
        <v>248223756.31</v>
      </c>
      <c r="K877" s="43">
        <v>254937565.28</v>
      </c>
      <c r="L877" s="65">
        <f>L878+L881</f>
        <v>38500.73575</v>
      </c>
      <c r="P877" s="66">
        <f>P878+P881</f>
        <v>38500.73575</v>
      </c>
      <c r="Q877" s="53"/>
      <c r="R877" s="54"/>
    </row>
    <row r="878" spans="1:18" s="13" customFormat="1" ht="96" x14ac:dyDescent="0.2">
      <c r="A878" s="62" t="s">
        <v>586</v>
      </c>
      <c r="B878" s="42" t="s">
        <v>333</v>
      </c>
      <c r="C878" s="42">
        <v>10</v>
      </c>
      <c r="D878" s="42" t="s">
        <v>38</v>
      </c>
      <c r="E878" s="42" t="s">
        <v>323</v>
      </c>
      <c r="F878" s="42" t="s">
        <v>26</v>
      </c>
      <c r="G878" s="42" t="s">
        <v>21</v>
      </c>
      <c r="H878" s="42" t="s">
        <v>364</v>
      </c>
      <c r="I878" s="42"/>
      <c r="J878" s="43">
        <v>52715881.829999998</v>
      </c>
      <c r="K878" s="43">
        <v>54799843.420000002</v>
      </c>
      <c r="L878" s="65">
        <f>L879</f>
        <v>0</v>
      </c>
      <c r="P878" s="66">
        <f>P879</f>
        <v>0</v>
      </c>
      <c r="Q878" s="53"/>
      <c r="R878" s="54"/>
    </row>
    <row r="879" spans="1:18" s="13" customFormat="1" x14ac:dyDescent="0.2">
      <c r="A879" s="41" t="s">
        <v>69</v>
      </c>
      <c r="B879" s="42" t="s">
        <v>333</v>
      </c>
      <c r="C879" s="42">
        <v>10</v>
      </c>
      <c r="D879" s="42" t="s">
        <v>38</v>
      </c>
      <c r="E879" s="42" t="s">
        <v>323</v>
      </c>
      <c r="F879" s="42" t="s">
        <v>26</v>
      </c>
      <c r="G879" s="42" t="s">
        <v>21</v>
      </c>
      <c r="H879" s="42" t="s">
        <v>364</v>
      </c>
      <c r="I879" s="42" t="s">
        <v>70</v>
      </c>
      <c r="J879" s="43">
        <v>52715881.829999998</v>
      </c>
      <c r="K879" s="43">
        <v>54799843.420000002</v>
      </c>
      <c r="L879" s="9">
        <f>L880</f>
        <v>0</v>
      </c>
      <c r="P879" s="9">
        <f>P880</f>
        <v>0</v>
      </c>
      <c r="Q879" s="53"/>
      <c r="R879" s="54"/>
    </row>
    <row r="880" spans="1:18" s="13" customFormat="1" ht="24" hidden="1" x14ac:dyDescent="0.2">
      <c r="A880" s="41" t="s">
        <v>587</v>
      </c>
      <c r="B880" s="42" t="s">
        <v>333</v>
      </c>
      <c r="C880" s="42">
        <v>10</v>
      </c>
      <c r="D880" s="42" t="s">
        <v>38</v>
      </c>
      <c r="E880" s="42" t="s">
        <v>323</v>
      </c>
      <c r="F880" s="42" t="s">
        <v>26</v>
      </c>
      <c r="G880" s="42" t="s">
        <v>21</v>
      </c>
      <c r="H880" s="42" t="s">
        <v>588</v>
      </c>
      <c r="I880" s="42"/>
      <c r="J880" s="47">
        <v>0</v>
      </c>
      <c r="K880" s="47">
        <v>0</v>
      </c>
      <c r="L880" s="55">
        <f>K880/1000</f>
        <v>0</v>
      </c>
      <c r="M880" s="12">
        <v>1</v>
      </c>
      <c r="P880" s="56">
        <f>K880/1000</f>
        <v>0</v>
      </c>
      <c r="Q880" s="53"/>
      <c r="R880" s="54"/>
    </row>
    <row r="881" spans="1:18" s="13" customFormat="1" ht="24" hidden="1" x14ac:dyDescent="0.2">
      <c r="A881" s="41" t="s">
        <v>44</v>
      </c>
      <c r="B881" s="42" t="s">
        <v>333</v>
      </c>
      <c r="C881" s="42">
        <v>10</v>
      </c>
      <c r="D881" s="42" t="s">
        <v>38</v>
      </c>
      <c r="E881" s="42" t="s">
        <v>323</v>
      </c>
      <c r="F881" s="42" t="s">
        <v>26</v>
      </c>
      <c r="G881" s="42" t="s">
        <v>21</v>
      </c>
      <c r="H881" s="42" t="s">
        <v>588</v>
      </c>
      <c r="I881" s="42" t="s">
        <v>45</v>
      </c>
      <c r="J881" s="47">
        <v>0</v>
      </c>
      <c r="K881" s="47">
        <v>0</v>
      </c>
      <c r="L881" s="65">
        <f>L882</f>
        <v>38500.73575</v>
      </c>
      <c r="P881" s="66">
        <f>P882</f>
        <v>38500.73575</v>
      </c>
      <c r="Q881" s="53"/>
      <c r="R881" s="54"/>
    </row>
    <row r="882" spans="1:18" s="13" customFormat="1" x14ac:dyDescent="0.2">
      <c r="A882" s="41" t="s">
        <v>589</v>
      </c>
      <c r="B882" s="42" t="s">
        <v>333</v>
      </c>
      <c r="C882" s="42">
        <v>10</v>
      </c>
      <c r="D882" s="42" t="s">
        <v>38</v>
      </c>
      <c r="E882" s="42" t="s">
        <v>323</v>
      </c>
      <c r="F882" s="42" t="s">
        <v>26</v>
      </c>
      <c r="G882" s="42" t="s">
        <v>21</v>
      </c>
      <c r="H882" s="42" t="s">
        <v>365</v>
      </c>
      <c r="I882" s="42"/>
      <c r="J882" s="43">
        <v>37025896.130000003</v>
      </c>
      <c r="K882" s="43">
        <v>38500735.75</v>
      </c>
      <c r="L882" s="9">
        <f>L883</f>
        <v>38500.73575</v>
      </c>
      <c r="P882" s="9">
        <f>P883</f>
        <v>38500.73575</v>
      </c>
      <c r="Q882" s="53"/>
      <c r="R882" s="54"/>
    </row>
    <row r="883" spans="1:18" s="13" customFormat="1" x14ac:dyDescent="0.2">
      <c r="A883" s="41" t="s">
        <v>69</v>
      </c>
      <c r="B883" s="42" t="s">
        <v>333</v>
      </c>
      <c r="C883" s="42">
        <v>10</v>
      </c>
      <c r="D883" s="42" t="s">
        <v>38</v>
      </c>
      <c r="E883" s="42" t="s">
        <v>323</v>
      </c>
      <c r="F883" s="42" t="s">
        <v>26</v>
      </c>
      <c r="G883" s="42" t="s">
        <v>21</v>
      </c>
      <c r="H883" s="42" t="s">
        <v>365</v>
      </c>
      <c r="I883" s="42" t="s">
        <v>70</v>
      </c>
      <c r="J883" s="43">
        <v>37025896.130000003</v>
      </c>
      <c r="K883" s="43">
        <v>38500735.75</v>
      </c>
      <c r="L883" s="55">
        <f>K883/1000</f>
        <v>38500.73575</v>
      </c>
      <c r="M883" s="12">
        <v>1</v>
      </c>
      <c r="N883" s="13">
        <v>1</v>
      </c>
      <c r="P883" s="56">
        <f>K883/1000</f>
        <v>38500.73575</v>
      </c>
      <c r="Q883" s="53"/>
      <c r="R883" s="54"/>
    </row>
    <row r="884" spans="1:18" s="13" customFormat="1" ht="24" x14ac:dyDescent="0.2">
      <c r="A884" s="41" t="s">
        <v>366</v>
      </c>
      <c r="B884" s="42" t="s">
        <v>333</v>
      </c>
      <c r="C884" s="42">
        <v>10</v>
      </c>
      <c r="D884" s="42" t="s">
        <v>38</v>
      </c>
      <c r="E884" s="42" t="s">
        <v>323</v>
      </c>
      <c r="F884" s="42" t="s">
        <v>26</v>
      </c>
      <c r="G884" s="42" t="s">
        <v>21</v>
      </c>
      <c r="H884" s="42" t="s">
        <v>367</v>
      </c>
      <c r="I884" s="42"/>
      <c r="J884" s="47">
        <v>32981316.420000002</v>
      </c>
      <c r="K884" s="47">
        <v>35222823.380000003</v>
      </c>
      <c r="L884" s="65">
        <f>L885+L888</f>
        <v>2193.63814</v>
      </c>
      <c r="P884" s="66">
        <f>P885+P888</f>
        <v>2193.63814</v>
      </c>
      <c r="Q884" s="53"/>
      <c r="R884" s="54"/>
    </row>
    <row r="885" spans="1:18" s="13" customFormat="1" ht="24" x14ac:dyDescent="0.2">
      <c r="A885" s="41" t="s">
        <v>44</v>
      </c>
      <c r="B885" s="42" t="s">
        <v>333</v>
      </c>
      <c r="C885" s="42">
        <v>10</v>
      </c>
      <c r="D885" s="42" t="s">
        <v>38</v>
      </c>
      <c r="E885" s="42" t="s">
        <v>323</v>
      </c>
      <c r="F885" s="42" t="s">
        <v>26</v>
      </c>
      <c r="G885" s="42" t="s">
        <v>21</v>
      </c>
      <c r="H885" s="42" t="s">
        <v>367</v>
      </c>
      <c r="I885" s="42" t="s">
        <v>45</v>
      </c>
      <c r="J885" s="47">
        <v>360000</v>
      </c>
      <c r="K885" s="47">
        <v>360000</v>
      </c>
      <c r="L885" s="65">
        <f>L886</f>
        <v>2020.1447599999999</v>
      </c>
      <c r="P885" s="66">
        <f>P886</f>
        <v>2020.1447599999999</v>
      </c>
      <c r="Q885" s="53"/>
      <c r="R885" s="54"/>
    </row>
    <row r="886" spans="1:18" s="13" customFormat="1" x14ac:dyDescent="0.2">
      <c r="A886" s="41" t="s">
        <v>69</v>
      </c>
      <c r="B886" s="42" t="s">
        <v>333</v>
      </c>
      <c r="C886" s="42">
        <v>10</v>
      </c>
      <c r="D886" s="42" t="s">
        <v>38</v>
      </c>
      <c r="E886" s="42" t="s">
        <v>323</v>
      </c>
      <c r="F886" s="42" t="s">
        <v>26</v>
      </c>
      <c r="G886" s="42" t="s">
        <v>21</v>
      </c>
      <c r="H886" s="42" t="s">
        <v>367</v>
      </c>
      <c r="I886" s="42" t="s">
        <v>70</v>
      </c>
      <c r="J886" s="47">
        <v>32621316.420000002</v>
      </c>
      <c r="K886" s="47">
        <v>34862823.380000003</v>
      </c>
      <c r="L886" s="9">
        <f>L887</f>
        <v>2020.1447599999999</v>
      </c>
      <c r="P886" s="9">
        <f>P887</f>
        <v>2020.1447599999999</v>
      </c>
      <c r="Q886" s="53"/>
      <c r="R886" s="54"/>
    </row>
    <row r="887" spans="1:18" s="13" customFormat="1" ht="60" x14ac:dyDescent="0.2">
      <c r="A887" s="62" t="s">
        <v>368</v>
      </c>
      <c r="B887" s="42" t="s">
        <v>333</v>
      </c>
      <c r="C887" s="42">
        <v>10</v>
      </c>
      <c r="D887" s="42" t="s">
        <v>38</v>
      </c>
      <c r="E887" s="42" t="s">
        <v>323</v>
      </c>
      <c r="F887" s="42" t="s">
        <v>26</v>
      </c>
      <c r="G887" s="42" t="s">
        <v>21</v>
      </c>
      <c r="H887" s="42" t="s">
        <v>369</v>
      </c>
      <c r="I887" s="42"/>
      <c r="J887" s="47">
        <v>1938814.84</v>
      </c>
      <c r="K887" s="47">
        <v>2020144.76</v>
      </c>
      <c r="L887" s="55">
        <f>K887/1000</f>
        <v>2020.1447599999999</v>
      </c>
      <c r="M887" s="12">
        <v>1</v>
      </c>
      <c r="P887" s="56">
        <f>K887/1000</f>
        <v>2020.1447599999999</v>
      </c>
      <c r="Q887" s="53"/>
      <c r="R887" s="54"/>
    </row>
    <row r="888" spans="1:18" s="13" customFormat="1" ht="24" x14ac:dyDescent="0.2">
      <c r="A888" s="41" t="s">
        <v>44</v>
      </c>
      <c r="B888" s="42" t="s">
        <v>333</v>
      </c>
      <c r="C888" s="42">
        <v>10</v>
      </c>
      <c r="D888" s="42" t="s">
        <v>38</v>
      </c>
      <c r="E888" s="42" t="s">
        <v>323</v>
      </c>
      <c r="F888" s="42" t="s">
        <v>26</v>
      </c>
      <c r="G888" s="42" t="s">
        <v>21</v>
      </c>
      <c r="H888" s="42" t="s">
        <v>369</v>
      </c>
      <c r="I888" s="42" t="s">
        <v>45</v>
      </c>
      <c r="J888" s="47">
        <v>18000</v>
      </c>
      <c r="K888" s="47">
        <v>18000</v>
      </c>
      <c r="L888" s="65">
        <f>L889</f>
        <v>173.49338</v>
      </c>
      <c r="P888" s="66">
        <f>P889</f>
        <v>173.49338</v>
      </c>
      <c r="Q888" s="53"/>
      <c r="R888" s="54"/>
    </row>
    <row r="889" spans="1:18" s="13" customFormat="1" x14ac:dyDescent="0.2">
      <c r="A889" s="41" t="s">
        <v>69</v>
      </c>
      <c r="B889" s="42" t="s">
        <v>333</v>
      </c>
      <c r="C889" s="42">
        <v>10</v>
      </c>
      <c r="D889" s="42" t="s">
        <v>38</v>
      </c>
      <c r="E889" s="42" t="s">
        <v>323</v>
      </c>
      <c r="F889" s="42" t="s">
        <v>26</v>
      </c>
      <c r="G889" s="42" t="s">
        <v>21</v>
      </c>
      <c r="H889" s="42" t="s">
        <v>369</v>
      </c>
      <c r="I889" s="42" t="s">
        <v>70</v>
      </c>
      <c r="J889" s="47">
        <v>1920814.84</v>
      </c>
      <c r="K889" s="47">
        <v>2002144.76</v>
      </c>
      <c r="L889" s="9">
        <f>L890</f>
        <v>173.49338</v>
      </c>
      <c r="P889" s="9">
        <f>P890</f>
        <v>173.49338</v>
      </c>
      <c r="Q889" s="53"/>
      <c r="R889" s="54"/>
    </row>
    <row r="890" spans="1:18" s="13" customFormat="1" ht="36" x14ac:dyDescent="0.2">
      <c r="A890" s="62" t="s">
        <v>370</v>
      </c>
      <c r="B890" s="42" t="s">
        <v>333</v>
      </c>
      <c r="C890" s="42">
        <v>10</v>
      </c>
      <c r="D890" s="42" t="s">
        <v>38</v>
      </c>
      <c r="E890" s="42" t="s">
        <v>323</v>
      </c>
      <c r="F890" s="42" t="s">
        <v>26</v>
      </c>
      <c r="G890" s="42" t="s">
        <v>21</v>
      </c>
      <c r="H890" s="42" t="s">
        <v>371</v>
      </c>
      <c r="I890" s="42"/>
      <c r="J890" s="47">
        <v>347491.98</v>
      </c>
      <c r="K890" s="47">
        <v>173493.38</v>
      </c>
      <c r="L890" s="55">
        <f>K890/1000</f>
        <v>173.49338</v>
      </c>
      <c r="M890" s="12">
        <v>1</v>
      </c>
      <c r="N890" s="13">
        <v>1</v>
      </c>
      <c r="P890" s="56">
        <f>K890/1000</f>
        <v>173.49338</v>
      </c>
      <c r="Q890" s="53"/>
      <c r="R890" s="54"/>
    </row>
    <row r="891" spans="1:18" s="13" customFormat="1" ht="24" x14ac:dyDescent="0.2">
      <c r="A891" s="41" t="s">
        <v>44</v>
      </c>
      <c r="B891" s="42" t="s">
        <v>333</v>
      </c>
      <c r="C891" s="42">
        <v>10</v>
      </c>
      <c r="D891" s="42" t="s">
        <v>38</v>
      </c>
      <c r="E891" s="42" t="s">
        <v>323</v>
      </c>
      <c r="F891" s="42" t="s">
        <v>26</v>
      </c>
      <c r="G891" s="42" t="s">
        <v>21</v>
      </c>
      <c r="H891" s="42" t="s">
        <v>371</v>
      </c>
      <c r="I891" s="42" t="s">
        <v>45</v>
      </c>
      <c r="J891" s="47">
        <v>3400</v>
      </c>
      <c r="K891" s="47">
        <v>1700</v>
      </c>
      <c r="L891" s="65">
        <f>L892+L895</f>
        <v>166052.50049999999</v>
      </c>
      <c r="P891" s="66">
        <f>P892+P895</f>
        <v>166052.50049999999</v>
      </c>
      <c r="Q891" s="53"/>
      <c r="R891" s="54"/>
    </row>
    <row r="892" spans="1:18" s="13" customFormat="1" x14ac:dyDescent="0.2">
      <c r="A892" s="41" t="s">
        <v>69</v>
      </c>
      <c r="B892" s="42" t="s">
        <v>333</v>
      </c>
      <c r="C892" s="42">
        <v>10</v>
      </c>
      <c r="D892" s="42" t="s">
        <v>38</v>
      </c>
      <c r="E892" s="42" t="s">
        <v>323</v>
      </c>
      <c r="F892" s="42" t="s">
        <v>26</v>
      </c>
      <c r="G892" s="42" t="s">
        <v>21</v>
      </c>
      <c r="H892" s="42" t="s">
        <v>371</v>
      </c>
      <c r="I892" s="42" t="s">
        <v>70</v>
      </c>
      <c r="J892" s="47">
        <v>344091.98</v>
      </c>
      <c r="K892" s="47">
        <v>171793.38</v>
      </c>
      <c r="L892" s="65">
        <f>L893</f>
        <v>124220.52459</v>
      </c>
      <c r="P892" s="66">
        <f>P893</f>
        <v>124220.52459</v>
      </c>
      <c r="Q892" s="53"/>
      <c r="R892" s="54"/>
    </row>
    <row r="893" spans="1:18" s="13" customFormat="1" ht="24" x14ac:dyDescent="0.2">
      <c r="A893" s="41" t="s">
        <v>587</v>
      </c>
      <c r="B893" s="42" t="s">
        <v>333</v>
      </c>
      <c r="C893" s="42">
        <v>10</v>
      </c>
      <c r="D893" s="42" t="s">
        <v>38</v>
      </c>
      <c r="E893" s="42" t="s">
        <v>323</v>
      </c>
      <c r="F893" s="42" t="s">
        <v>26</v>
      </c>
      <c r="G893" s="42" t="s">
        <v>21</v>
      </c>
      <c r="H893" s="42" t="s">
        <v>590</v>
      </c>
      <c r="I893" s="42"/>
      <c r="J893" s="43">
        <v>123214355.11</v>
      </c>
      <c r="K893" s="43">
        <v>124220524.59</v>
      </c>
      <c r="L893" s="9">
        <f>L894</f>
        <v>124220.52459</v>
      </c>
      <c r="P893" s="9">
        <f>P894</f>
        <v>124220.52459</v>
      </c>
      <c r="Q893" s="53"/>
      <c r="R893" s="54"/>
    </row>
    <row r="894" spans="1:18" s="13" customFormat="1" x14ac:dyDescent="0.2">
      <c r="A894" s="41" t="s">
        <v>69</v>
      </c>
      <c r="B894" s="42" t="s">
        <v>333</v>
      </c>
      <c r="C894" s="42">
        <v>10</v>
      </c>
      <c r="D894" s="42" t="s">
        <v>38</v>
      </c>
      <c r="E894" s="42" t="s">
        <v>323</v>
      </c>
      <c r="F894" s="42" t="s">
        <v>26</v>
      </c>
      <c r="G894" s="42" t="s">
        <v>21</v>
      </c>
      <c r="H894" s="42" t="s">
        <v>590</v>
      </c>
      <c r="I894" s="42" t="s">
        <v>70</v>
      </c>
      <c r="J894" s="43">
        <v>123214355.11</v>
      </c>
      <c r="K894" s="43">
        <v>124220524.59</v>
      </c>
      <c r="L894" s="55">
        <f>K894/1000</f>
        <v>124220.52459</v>
      </c>
      <c r="M894" s="12">
        <v>1</v>
      </c>
      <c r="P894" s="56">
        <f>K894/1000</f>
        <v>124220.52459</v>
      </c>
      <c r="Q894" s="53"/>
      <c r="R894" s="54"/>
    </row>
    <row r="895" spans="1:18" s="13" customFormat="1" ht="24" x14ac:dyDescent="0.2">
      <c r="A895" s="41" t="s">
        <v>585</v>
      </c>
      <c r="B895" s="42" t="s">
        <v>333</v>
      </c>
      <c r="C895" s="42">
        <v>10</v>
      </c>
      <c r="D895" s="42" t="s">
        <v>38</v>
      </c>
      <c r="E895" s="42" t="s">
        <v>323</v>
      </c>
      <c r="F895" s="42" t="s">
        <v>26</v>
      </c>
      <c r="G895" s="42" t="s">
        <v>363</v>
      </c>
      <c r="H895" s="42" t="s">
        <v>28</v>
      </c>
      <c r="I895" s="42"/>
      <c r="J895" s="47">
        <v>90752078.400000006</v>
      </c>
      <c r="K895" s="47">
        <v>91778087.479999989</v>
      </c>
      <c r="L895" s="65">
        <f>L896</f>
        <v>41831.975909999994</v>
      </c>
      <c r="P895" s="66">
        <f>P896</f>
        <v>41831.975909999994</v>
      </c>
      <c r="Q895" s="53"/>
      <c r="R895" s="54"/>
    </row>
    <row r="896" spans="1:18" s="13" customFormat="1" ht="48" x14ac:dyDescent="0.2">
      <c r="A896" s="41" t="s">
        <v>372</v>
      </c>
      <c r="B896" s="42" t="s">
        <v>333</v>
      </c>
      <c r="C896" s="42">
        <v>10</v>
      </c>
      <c r="D896" s="42" t="s">
        <v>38</v>
      </c>
      <c r="E896" s="42" t="s">
        <v>323</v>
      </c>
      <c r="F896" s="42" t="s">
        <v>26</v>
      </c>
      <c r="G896" s="42" t="s">
        <v>363</v>
      </c>
      <c r="H896" s="42" t="s">
        <v>373</v>
      </c>
      <c r="I896" s="42"/>
      <c r="J896" s="43">
        <v>42072840.899999999</v>
      </c>
      <c r="K896" s="43">
        <v>41831975.909999996</v>
      </c>
      <c r="L896" s="9">
        <f>L897</f>
        <v>41831.975909999994</v>
      </c>
      <c r="P896" s="9">
        <f>P897</f>
        <v>41831.975909999994</v>
      </c>
      <c r="Q896" s="53"/>
      <c r="R896" s="54"/>
    </row>
    <row r="897" spans="1:18" s="13" customFormat="1" x14ac:dyDescent="0.2">
      <c r="A897" s="41" t="s">
        <v>69</v>
      </c>
      <c r="B897" s="42" t="s">
        <v>333</v>
      </c>
      <c r="C897" s="42">
        <v>10</v>
      </c>
      <c r="D897" s="42" t="s">
        <v>38</v>
      </c>
      <c r="E897" s="42" t="s">
        <v>323</v>
      </c>
      <c r="F897" s="42" t="s">
        <v>26</v>
      </c>
      <c r="G897" s="42" t="s">
        <v>363</v>
      </c>
      <c r="H897" s="42" t="s">
        <v>373</v>
      </c>
      <c r="I897" s="42" t="s">
        <v>70</v>
      </c>
      <c r="J897" s="43">
        <v>42072840.899999999</v>
      </c>
      <c r="K897" s="43">
        <v>41831975.909999996</v>
      </c>
      <c r="L897" s="55">
        <f>K897/1000</f>
        <v>41831.975909999994</v>
      </c>
      <c r="M897" s="12">
        <v>1</v>
      </c>
      <c r="N897" s="13">
        <v>1</v>
      </c>
      <c r="P897" s="56">
        <f>K897/1000</f>
        <v>41831.975909999994</v>
      </c>
      <c r="Q897" s="53"/>
      <c r="R897" s="54"/>
    </row>
    <row r="898" spans="1:18" s="13" customFormat="1" ht="24" x14ac:dyDescent="0.2">
      <c r="A898" s="41" t="s">
        <v>374</v>
      </c>
      <c r="B898" s="42" t="s">
        <v>333</v>
      </c>
      <c r="C898" s="42">
        <v>10</v>
      </c>
      <c r="D898" s="42" t="s">
        <v>38</v>
      </c>
      <c r="E898" s="42" t="s">
        <v>323</v>
      </c>
      <c r="F898" s="42" t="s">
        <v>26</v>
      </c>
      <c r="G898" s="42" t="s">
        <v>363</v>
      </c>
      <c r="H898" s="42" t="s">
        <v>375</v>
      </c>
      <c r="I898" s="42"/>
      <c r="J898" s="43">
        <v>48679237.5</v>
      </c>
      <c r="K898" s="43">
        <v>49946111.57</v>
      </c>
      <c r="L898" s="65">
        <f>L899+L902</f>
        <v>21400.061739999997</v>
      </c>
      <c r="P898" s="66">
        <f>P899+P902</f>
        <v>21400.061739999997</v>
      </c>
      <c r="Q898" s="53"/>
      <c r="R898" s="54"/>
    </row>
    <row r="899" spans="1:18" s="13" customFormat="1" ht="24" hidden="1" x14ac:dyDescent="0.2">
      <c r="A899" s="41" t="s">
        <v>44</v>
      </c>
      <c r="B899" s="42" t="s">
        <v>333</v>
      </c>
      <c r="C899" s="42">
        <v>10</v>
      </c>
      <c r="D899" s="42" t="s">
        <v>38</v>
      </c>
      <c r="E899" s="42" t="s">
        <v>323</v>
      </c>
      <c r="F899" s="42" t="s">
        <v>26</v>
      </c>
      <c r="G899" s="42" t="s">
        <v>363</v>
      </c>
      <c r="H899" s="42" t="s">
        <v>375</v>
      </c>
      <c r="I899" s="42" t="s">
        <v>45</v>
      </c>
      <c r="J899" s="47">
        <v>0</v>
      </c>
      <c r="K899" s="47">
        <v>0</v>
      </c>
      <c r="L899" s="65">
        <f>L900</f>
        <v>21388.061739999997</v>
      </c>
      <c r="P899" s="66">
        <f>P900</f>
        <v>21388.061739999997</v>
      </c>
      <c r="Q899" s="53"/>
      <c r="R899" s="54"/>
    </row>
    <row r="900" spans="1:18" s="13" customFormat="1" x14ac:dyDescent="0.2">
      <c r="A900" s="41" t="s">
        <v>69</v>
      </c>
      <c r="B900" s="42" t="s">
        <v>333</v>
      </c>
      <c r="C900" s="42">
        <v>10</v>
      </c>
      <c r="D900" s="42" t="s">
        <v>38</v>
      </c>
      <c r="E900" s="42" t="s">
        <v>323</v>
      </c>
      <c r="F900" s="42" t="s">
        <v>26</v>
      </c>
      <c r="G900" s="42" t="s">
        <v>363</v>
      </c>
      <c r="H900" s="42" t="s">
        <v>375</v>
      </c>
      <c r="I900" s="42" t="s">
        <v>70</v>
      </c>
      <c r="J900" s="43">
        <v>48679237.5</v>
      </c>
      <c r="K900" s="43">
        <v>49946111.57</v>
      </c>
      <c r="L900" s="9">
        <f>L901</f>
        <v>21388.061739999997</v>
      </c>
      <c r="P900" s="9">
        <f>P901</f>
        <v>21388.061739999997</v>
      </c>
      <c r="Q900" s="53"/>
      <c r="R900" s="54"/>
    </row>
    <row r="901" spans="1:18" s="13" customFormat="1" x14ac:dyDescent="0.2">
      <c r="A901" s="41" t="s">
        <v>376</v>
      </c>
      <c r="B901" s="42" t="s">
        <v>333</v>
      </c>
      <c r="C901" s="42">
        <v>10</v>
      </c>
      <c r="D901" s="42" t="s">
        <v>179</v>
      </c>
      <c r="E901" s="42"/>
      <c r="F901" s="42"/>
      <c r="G901" s="42"/>
      <c r="H901" s="42"/>
      <c r="I901" s="42"/>
      <c r="J901" s="43">
        <v>21389163.77</v>
      </c>
      <c r="K901" s="43">
        <v>21388061.739999998</v>
      </c>
      <c r="L901" s="55">
        <f>K901/1000</f>
        <v>21388.061739999997</v>
      </c>
      <c r="M901" s="12">
        <v>1</v>
      </c>
      <c r="P901" s="56">
        <f>K901/1000</f>
        <v>21388.061739999997</v>
      </c>
      <c r="Q901" s="53"/>
      <c r="R901" s="54"/>
    </row>
    <row r="902" spans="1:18" s="13" customFormat="1" ht="48" x14ac:dyDescent="0.2">
      <c r="A902" s="41" t="s">
        <v>39</v>
      </c>
      <c r="B902" s="42" t="s">
        <v>333</v>
      </c>
      <c r="C902" s="42">
        <v>10</v>
      </c>
      <c r="D902" s="42" t="s">
        <v>179</v>
      </c>
      <c r="E902" s="42" t="s">
        <v>40</v>
      </c>
      <c r="F902" s="42" t="s">
        <v>26</v>
      </c>
      <c r="G902" s="42" t="s">
        <v>27</v>
      </c>
      <c r="H902" s="42" t="s">
        <v>28</v>
      </c>
      <c r="I902" s="42"/>
      <c r="J902" s="43">
        <v>12000</v>
      </c>
      <c r="K902" s="43">
        <v>12000</v>
      </c>
      <c r="L902" s="65">
        <f>L903</f>
        <v>12</v>
      </c>
      <c r="P902" s="66">
        <f>P903</f>
        <v>12</v>
      </c>
      <c r="Q902" s="53"/>
      <c r="R902" s="54"/>
    </row>
    <row r="903" spans="1:18" s="13" customFormat="1" ht="60" x14ac:dyDescent="0.2">
      <c r="A903" s="41" t="s">
        <v>46</v>
      </c>
      <c r="B903" s="42" t="s">
        <v>333</v>
      </c>
      <c r="C903" s="42">
        <v>10</v>
      </c>
      <c r="D903" s="42" t="s">
        <v>179</v>
      </c>
      <c r="E903" s="42" t="s">
        <v>40</v>
      </c>
      <c r="F903" s="42" t="s">
        <v>26</v>
      </c>
      <c r="G903" s="42" t="s">
        <v>47</v>
      </c>
      <c r="H903" s="42" t="s">
        <v>28</v>
      </c>
      <c r="I903" s="42"/>
      <c r="J903" s="43">
        <v>12000</v>
      </c>
      <c r="K903" s="43">
        <v>12000</v>
      </c>
      <c r="L903" s="9">
        <f>L904</f>
        <v>12</v>
      </c>
      <c r="P903" s="9">
        <f>P904</f>
        <v>12</v>
      </c>
      <c r="Q903" s="53"/>
      <c r="R903" s="54"/>
    </row>
    <row r="904" spans="1:18" s="13" customFormat="1" x14ac:dyDescent="0.2">
      <c r="A904" s="34" t="s">
        <v>48</v>
      </c>
      <c r="B904" s="42" t="s">
        <v>333</v>
      </c>
      <c r="C904" s="42">
        <v>10</v>
      </c>
      <c r="D904" s="42" t="s">
        <v>179</v>
      </c>
      <c r="E904" s="42" t="s">
        <v>40</v>
      </c>
      <c r="F904" s="42" t="s">
        <v>26</v>
      </c>
      <c r="G904" s="42" t="s">
        <v>47</v>
      </c>
      <c r="H904" s="42" t="s">
        <v>49</v>
      </c>
      <c r="I904" s="42"/>
      <c r="J904" s="43">
        <v>12000</v>
      </c>
      <c r="K904" s="43">
        <v>12000</v>
      </c>
      <c r="L904" s="55">
        <f>K904/1000</f>
        <v>12</v>
      </c>
      <c r="M904" s="12">
        <v>1</v>
      </c>
      <c r="N904" s="13">
        <v>1</v>
      </c>
      <c r="P904" s="56">
        <f>K904/1000</f>
        <v>12</v>
      </c>
      <c r="Q904" s="53"/>
      <c r="R904" s="54"/>
    </row>
    <row r="905" spans="1:18" s="13" customFormat="1" ht="24" x14ac:dyDescent="0.2">
      <c r="A905" s="41" t="s">
        <v>44</v>
      </c>
      <c r="B905" s="42" t="s">
        <v>333</v>
      </c>
      <c r="C905" s="42">
        <v>10</v>
      </c>
      <c r="D905" s="42" t="s">
        <v>179</v>
      </c>
      <c r="E905" s="42" t="s">
        <v>40</v>
      </c>
      <c r="F905" s="42" t="s">
        <v>26</v>
      </c>
      <c r="G905" s="42" t="s">
        <v>47</v>
      </c>
      <c r="H905" s="42" t="s">
        <v>49</v>
      </c>
      <c r="I905" s="42" t="s">
        <v>45</v>
      </c>
      <c r="J905" s="43">
        <v>12000</v>
      </c>
      <c r="K905" s="43">
        <v>12000</v>
      </c>
      <c r="L905" s="65">
        <f>L906+L909</f>
        <v>0</v>
      </c>
      <c r="P905" s="66">
        <f>P906+P909</f>
        <v>0</v>
      </c>
      <c r="Q905" s="53"/>
      <c r="R905" s="54"/>
    </row>
    <row r="906" spans="1:18" s="13" customFormat="1" ht="36" x14ac:dyDescent="0.2">
      <c r="A906" s="41" t="s">
        <v>322</v>
      </c>
      <c r="B906" s="42" t="s">
        <v>333</v>
      </c>
      <c r="C906" s="42">
        <v>10</v>
      </c>
      <c r="D906" s="42" t="s">
        <v>179</v>
      </c>
      <c r="E906" s="42" t="s">
        <v>323</v>
      </c>
      <c r="F906" s="42" t="s">
        <v>26</v>
      </c>
      <c r="G906" s="42" t="s">
        <v>27</v>
      </c>
      <c r="H906" s="42" t="s">
        <v>28</v>
      </c>
      <c r="I906" s="42"/>
      <c r="J906" s="43">
        <v>21251603.77</v>
      </c>
      <c r="K906" s="43">
        <v>21250501.739999998</v>
      </c>
      <c r="L906" s="65">
        <f>L907</f>
        <v>0</v>
      </c>
      <c r="P906" s="66">
        <f>P907</f>
        <v>0</v>
      </c>
      <c r="Q906" s="53"/>
      <c r="R906" s="54"/>
    </row>
    <row r="907" spans="1:18" s="13" customFormat="1" ht="36" hidden="1" x14ac:dyDescent="0.2">
      <c r="A907" s="41" t="s">
        <v>335</v>
      </c>
      <c r="B907" s="42" t="s">
        <v>333</v>
      </c>
      <c r="C907" s="42">
        <v>10</v>
      </c>
      <c r="D907" s="42" t="s">
        <v>179</v>
      </c>
      <c r="E907" s="42" t="s">
        <v>323</v>
      </c>
      <c r="F907" s="42" t="s">
        <v>26</v>
      </c>
      <c r="G907" s="42" t="s">
        <v>21</v>
      </c>
      <c r="H907" s="42" t="s">
        <v>28</v>
      </c>
      <c r="I907" s="42"/>
      <c r="J907" s="43">
        <v>0</v>
      </c>
      <c r="K907" s="43">
        <v>0</v>
      </c>
      <c r="L907" s="9">
        <f>L908</f>
        <v>0</v>
      </c>
      <c r="P907" s="9">
        <f>P908</f>
        <v>0</v>
      </c>
      <c r="Q907" s="53"/>
      <c r="R907" s="54"/>
    </row>
    <row r="908" spans="1:18" s="13" customFormat="1" ht="24" hidden="1" x14ac:dyDescent="0.2">
      <c r="A908" s="73" t="s">
        <v>576</v>
      </c>
      <c r="B908" s="42" t="s">
        <v>333</v>
      </c>
      <c r="C908" s="42">
        <v>10</v>
      </c>
      <c r="D908" s="42" t="s">
        <v>179</v>
      </c>
      <c r="E908" s="42" t="s">
        <v>323</v>
      </c>
      <c r="F908" s="42" t="s">
        <v>26</v>
      </c>
      <c r="G908" s="42" t="s">
        <v>21</v>
      </c>
      <c r="H908" s="42" t="s">
        <v>336</v>
      </c>
      <c r="I908" s="42"/>
      <c r="J908" s="43">
        <v>0</v>
      </c>
      <c r="K908" s="43">
        <v>0</v>
      </c>
      <c r="L908" s="55">
        <f>K908/1000</f>
        <v>0</v>
      </c>
      <c r="M908" s="12">
        <v>1</v>
      </c>
      <c r="P908" s="56">
        <f>K908/1000</f>
        <v>0</v>
      </c>
      <c r="Q908" s="53"/>
      <c r="R908" s="54"/>
    </row>
    <row r="909" spans="1:18" s="13" customFormat="1" ht="24" hidden="1" x14ac:dyDescent="0.2">
      <c r="A909" s="41" t="s">
        <v>44</v>
      </c>
      <c r="B909" s="42" t="s">
        <v>333</v>
      </c>
      <c r="C909" s="42">
        <v>10</v>
      </c>
      <c r="D909" s="42" t="s">
        <v>179</v>
      </c>
      <c r="E909" s="42" t="s">
        <v>323</v>
      </c>
      <c r="F909" s="42" t="s">
        <v>26</v>
      </c>
      <c r="G909" s="42" t="s">
        <v>21</v>
      </c>
      <c r="H909" s="42" t="s">
        <v>336</v>
      </c>
      <c r="I909" s="42" t="s">
        <v>45</v>
      </c>
      <c r="J909" s="43">
        <v>0</v>
      </c>
      <c r="K909" s="43">
        <v>0</v>
      </c>
      <c r="L909" s="65">
        <f>L910</f>
        <v>0</v>
      </c>
      <c r="P909" s="66">
        <f>P910</f>
        <v>0</v>
      </c>
      <c r="Q909" s="53"/>
      <c r="R909" s="54"/>
    </row>
    <row r="910" spans="1:18" s="13" customFormat="1" ht="24" hidden="1" x14ac:dyDescent="0.2">
      <c r="A910" s="41" t="s">
        <v>337</v>
      </c>
      <c r="B910" s="42" t="s">
        <v>333</v>
      </c>
      <c r="C910" s="42">
        <v>10</v>
      </c>
      <c r="D910" s="42" t="s">
        <v>179</v>
      </c>
      <c r="E910" s="42" t="s">
        <v>323</v>
      </c>
      <c r="F910" s="42" t="s">
        <v>26</v>
      </c>
      <c r="G910" s="42" t="s">
        <v>21</v>
      </c>
      <c r="H910" s="42" t="s">
        <v>338</v>
      </c>
      <c r="I910" s="42"/>
      <c r="J910" s="43">
        <v>0</v>
      </c>
      <c r="K910" s="43">
        <v>0</v>
      </c>
      <c r="L910" s="9">
        <f>L911</f>
        <v>0</v>
      </c>
      <c r="P910" s="9">
        <f>P911</f>
        <v>0</v>
      </c>
      <c r="Q910" s="53"/>
      <c r="R910" s="54"/>
    </row>
    <row r="911" spans="1:18" s="13" customFormat="1" ht="60" hidden="1" x14ac:dyDescent="0.2">
      <c r="A911" s="41" t="s">
        <v>508</v>
      </c>
      <c r="B911" s="42" t="s">
        <v>333</v>
      </c>
      <c r="C911" s="42">
        <v>10</v>
      </c>
      <c r="D911" s="42" t="s">
        <v>179</v>
      </c>
      <c r="E911" s="42" t="s">
        <v>323</v>
      </c>
      <c r="F911" s="42" t="s">
        <v>26</v>
      </c>
      <c r="G911" s="42" t="s">
        <v>21</v>
      </c>
      <c r="H911" s="42" t="s">
        <v>338</v>
      </c>
      <c r="I911" s="42" t="s">
        <v>34</v>
      </c>
      <c r="J911" s="43">
        <v>0</v>
      </c>
      <c r="K911" s="43">
        <v>0</v>
      </c>
      <c r="L911" s="55">
        <f>K911/1000</f>
        <v>0</v>
      </c>
      <c r="M911" s="12">
        <v>1</v>
      </c>
      <c r="P911" s="56">
        <f>K911/1000</f>
        <v>0</v>
      </c>
      <c r="Q911" s="53"/>
      <c r="R911" s="54"/>
    </row>
    <row r="912" spans="1:18" s="13" customFormat="1" ht="24" hidden="1" x14ac:dyDescent="0.2">
      <c r="A912" s="41" t="s">
        <v>44</v>
      </c>
      <c r="B912" s="42" t="s">
        <v>333</v>
      </c>
      <c r="C912" s="42">
        <v>10</v>
      </c>
      <c r="D912" s="42" t="s">
        <v>179</v>
      </c>
      <c r="E912" s="42" t="s">
        <v>323</v>
      </c>
      <c r="F912" s="42" t="s">
        <v>26</v>
      </c>
      <c r="G912" s="42" t="s">
        <v>21</v>
      </c>
      <c r="H912" s="42" t="s">
        <v>338</v>
      </c>
      <c r="I912" s="42" t="s">
        <v>45</v>
      </c>
      <c r="J912" s="43">
        <v>0</v>
      </c>
      <c r="K912" s="43">
        <v>0</v>
      </c>
      <c r="L912" s="51">
        <f>L913</f>
        <v>21250.50174</v>
      </c>
      <c r="P912" s="52">
        <f>P913</f>
        <v>21250.50174</v>
      </c>
      <c r="Q912" s="53"/>
      <c r="R912" s="54"/>
    </row>
    <row r="913" spans="1:18" s="13" customFormat="1" ht="96" hidden="1" x14ac:dyDescent="0.2">
      <c r="A913" s="62" t="s">
        <v>586</v>
      </c>
      <c r="B913" s="42" t="s">
        <v>333</v>
      </c>
      <c r="C913" s="42">
        <v>10</v>
      </c>
      <c r="D913" s="42" t="s">
        <v>179</v>
      </c>
      <c r="E913" s="42" t="s">
        <v>323</v>
      </c>
      <c r="F913" s="42" t="s">
        <v>26</v>
      </c>
      <c r="G913" s="42" t="s">
        <v>21</v>
      </c>
      <c r="H913" s="42" t="s">
        <v>364</v>
      </c>
      <c r="I913" s="42"/>
      <c r="J913" s="43">
        <v>0</v>
      </c>
      <c r="K913" s="43">
        <v>0</v>
      </c>
      <c r="L913" s="65">
        <f>L914</f>
        <v>21250.50174</v>
      </c>
      <c r="P913" s="66">
        <f>P914</f>
        <v>21250.50174</v>
      </c>
      <c r="Q913" s="53"/>
      <c r="R913" s="54"/>
    </row>
    <row r="914" spans="1:18" s="13" customFormat="1" ht="60" hidden="1" x14ac:dyDescent="0.2">
      <c r="A914" s="41" t="s">
        <v>508</v>
      </c>
      <c r="B914" s="42" t="s">
        <v>333</v>
      </c>
      <c r="C914" s="42">
        <v>10</v>
      </c>
      <c r="D914" s="42" t="s">
        <v>179</v>
      </c>
      <c r="E914" s="42" t="s">
        <v>323</v>
      </c>
      <c r="F914" s="42" t="s">
        <v>26</v>
      </c>
      <c r="G914" s="42" t="s">
        <v>21</v>
      </c>
      <c r="H914" s="42" t="s">
        <v>364</v>
      </c>
      <c r="I914" s="42" t="s">
        <v>34</v>
      </c>
      <c r="J914" s="43">
        <v>0</v>
      </c>
      <c r="K914" s="43">
        <v>0</v>
      </c>
      <c r="L914" s="65">
        <f>L915</f>
        <v>21250.50174</v>
      </c>
      <c r="P914" s="66">
        <f>P915</f>
        <v>21250.50174</v>
      </c>
      <c r="Q914" s="53"/>
      <c r="R914" s="54"/>
    </row>
    <row r="915" spans="1:18" s="13" customFormat="1" ht="24" hidden="1" x14ac:dyDescent="0.2">
      <c r="A915" s="41" t="s">
        <v>44</v>
      </c>
      <c r="B915" s="42" t="s">
        <v>333</v>
      </c>
      <c r="C915" s="42">
        <v>10</v>
      </c>
      <c r="D915" s="42" t="s">
        <v>179</v>
      </c>
      <c r="E915" s="42" t="s">
        <v>323</v>
      </c>
      <c r="F915" s="42" t="s">
        <v>26</v>
      </c>
      <c r="G915" s="42" t="s">
        <v>21</v>
      </c>
      <c r="H915" s="42" t="s">
        <v>364</v>
      </c>
      <c r="I915" s="42" t="s">
        <v>45</v>
      </c>
      <c r="J915" s="43">
        <v>0</v>
      </c>
      <c r="K915" s="43">
        <v>0</v>
      </c>
      <c r="L915" s="9">
        <f>L916</f>
        <v>21250.50174</v>
      </c>
      <c r="P915" s="9">
        <f>P916</f>
        <v>21250.50174</v>
      </c>
      <c r="Q915" s="53"/>
      <c r="R915" s="54"/>
    </row>
    <row r="916" spans="1:18" s="13" customFormat="1" ht="48" x14ac:dyDescent="0.2">
      <c r="A916" s="41" t="s">
        <v>377</v>
      </c>
      <c r="B916" s="42" t="s">
        <v>333</v>
      </c>
      <c r="C916" s="42">
        <v>10</v>
      </c>
      <c r="D916" s="42" t="s">
        <v>179</v>
      </c>
      <c r="E916" s="42" t="s">
        <v>323</v>
      </c>
      <c r="F916" s="42" t="s">
        <v>26</v>
      </c>
      <c r="G916" s="42" t="s">
        <v>47</v>
      </c>
      <c r="H916" s="42" t="s">
        <v>28</v>
      </c>
      <c r="I916" s="42"/>
      <c r="J916" s="43">
        <v>21251603.77</v>
      </c>
      <c r="K916" s="43">
        <v>21250501.739999998</v>
      </c>
      <c r="L916" s="55">
        <f>K916/1000</f>
        <v>21250.50174</v>
      </c>
      <c r="M916" s="12">
        <v>1</v>
      </c>
      <c r="P916" s="56">
        <f>K916/1000</f>
        <v>21250.50174</v>
      </c>
      <c r="Q916" s="53"/>
      <c r="R916" s="54"/>
    </row>
    <row r="917" spans="1:18" s="13" customFormat="1" ht="36" x14ac:dyDescent="0.2">
      <c r="A917" s="41" t="s">
        <v>378</v>
      </c>
      <c r="B917" s="42" t="s">
        <v>333</v>
      </c>
      <c r="C917" s="42">
        <v>10</v>
      </c>
      <c r="D917" s="42" t="s">
        <v>179</v>
      </c>
      <c r="E917" s="42" t="s">
        <v>323</v>
      </c>
      <c r="F917" s="42" t="s">
        <v>26</v>
      </c>
      <c r="G917" s="42" t="s">
        <v>47</v>
      </c>
      <c r="H917" s="42" t="s">
        <v>379</v>
      </c>
      <c r="I917" s="42"/>
      <c r="J917" s="43">
        <v>21251603.77</v>
      </c>
      <c r="K917" s="43">
        <v>21250501.739999998</v>
      </c>
      <c r="L917" s="65" t="e">
        <f>L918</f>
        <v>#REF!</v>
      </c>
      <c r="P917" s="66" t="e">
        <f>P918</f>
        <v>#REF!</v>
      </c>
      <c r="Q917" s="53"/>
      <c r="R917" s="54"/>
    </row>
    <row r="918" spans="1:18" s="13" customFormat="1" ht="60" x14ac:dyDescent="0.2">
      <c r="A918" s="41" t="s">
        <v>508</v>
      </c>
      <c r="B918" s="42" t="s">
        <v>333</v>
      </c>
      <c r="C918" s="42">
        <v>10</v>
      </c>
      <c r="D918" s="42" t="s">
        <v>179</v>
      </c>
      <c r="E918" s="42" t="s">
        <v>323</v>
      </c>
      <c r="F918" s="42" t="s">
        <v>26</v>
      </c>
      <c r="G918" s="42" t="s">
        <v>47</v>
      </c>
      <c r="H918" s="42" t="s">
        <v>379</v>
      </c>
      <c r="I918" s="42" t="s">
        <v>34</v>
      </c>
      <c r="J918" s="43">
        <v>20351100</v>
      </c>
      <c r="K918" s="43">
        <v>20351100</v>
      </c>
      <c r="L918" s="65" t="e">
        <f>L919+#REF!</f>
        <v>#REF!</v>
      </c>
      <c r="P918" s="66" t="e">
        <f>P919+#REF!</f>
        <v>#REF!</v>
      </c>
      <c r="Q918" s="53"/>
      <c r="R918" s="54"/>
    </row>
    <row r="919" spans="1:18" s="13" customFormat="1" ht="24" x14ac:dyDescent="0.2">
      <c r="A919" s="41" t="s">
        <v>44</v>
      </c>
      <c r="B919" s="42" t="s">
        <v>333</v>
      </c>
      <c r="C919" s="42">
        <v>10</v>
      </c>
      <c r="D919" s="42" t="s">
        <v>179</v>
      </c>
      <c r="E919" s="42" t="s">
        <v>323</v>
      </c>
      <c r="F919" s="42" t="s">
        <v>26</v>
      </c>
      <c r="G919" s="42" t="s">
        <v>47</v>
      </c>
      <c r="H919" s="42" t="s">
        <v>379</v>
      </c>
      <c r="I919" s="42" t="s">
        <v>45</v>
      </c>
      <c r="J919" s="43">
        <v>898503.77</v>
      </c>
      <c r="K919" s="43">
        <v>897401.74</v>
      </c>
      <c r="L919" s="65" t="e">
        <f>L928+L920+L924+L932+#REF!+L939</f>
        <v>#REF!</v>
      </c>
      <c r="P919" s="66" t="e">
        <f>P928+P920+P924+P932+#REF!+P939</f>
        <v>#REF!</v>
      </c>
      <c r="Q919" s="53"/>
      <c r="R919" s="54"/>
    </row>
    <row r="920" spans="1:18" s="13" customFormat="1" x14ac:dyDescent="0.2">
      <c r="A920" s="41" t="s">
        <v>79</v>
      </c>
      <c r="B920" s="42" t="s">
        <v>333</v>
      </c>
      <c r="C920" s="42">
        <v>10</v>
      </c>
      <c r="D920" s="42" t="s">
        <v>179</v>
      </c>
      <c r="E920" s="42" t="s">
        <v>323</v>
      </c>
      <c r="F920" s="42" t="s">
        <v>26</v>
      </c>
      <c r="G920" s="42" t="s">
        <v>47</v>
      </c>
      <c r="H920" s="42" t="s">
        <v>379</v>
      </c>
      <c r="I920" s="42" t="s">
        <v>80</v>
      </c>
      <c r="J920" s="43">
        <v>2000</v>
      </c>
      <c r="K920" s="43">
        <v>2000</v>
      </c>
      <c r="L920" s="65">
        <f>L921</f>
        <v>0</v>
      </c>
      <c r="P920" s="66">
        <f>P921</f>
        <v>0</v>
      </c>
      <c r="Q920" s="53"/>
      <c r="R920" s="54"/>
    </row>
    <row r="921" spans="1:18" s="13" customFormat="1" ht="24" hidden="1" x14ac:dyDescent="0.2">
      <c r="A921" s="41" t="s">
        <v>585</v>
      </c>
      <c r="B921" s="42" t="s">
        <v>333</v>
      </c>
      <c r="C921" s="42">
        <v>10</v>
      </c>
      <c r="D921" s="42" t="s">
        <v>179</v>
      </c>
      <c r="E921" s="42" t="s">
        <v>323</v>
      </c>
      <c r="F921" s="42" t="s">
        <v>26</v>
      </c>
      <c r="G921" s="42" t="s">
        <v>363</v>
      </c>
      <c r="H921" s="42" t="s">
        <v>28</v>
      </c>
      <c r="I921" s="42"/>
      <c r="J921" s="47">
        <v>0</v>
      </c>
      <c r="K921" s="47">
        <v>0</v>
      </c>
      <c r="L921" s="65">
        <f>L922</f>
        <v>0</v>
      </c>
      <c r="P921" s="66">
        <f>P922</f>
        <v>0</v>
      </c>
      <c r="Q921" s="53"/>
      <c r="R921" s="54"/>
    </row>
    <row r="922" spans="1:18" s="13" customFormat="1" ht="24" hidden="1" x14ac:dyDescent="0.2">
      <c r="A922" s="41" t="s">
        <v>374</v>
      </c>
      <c r="B922" s="42" t="s">
        <v>333</v>
      </c>
      <c r="C922" s="42">
        <v>10</v>
      </c>
      <c r="D922" s="42" t="s">
        <v>179</v>
      </c>
      <c r="E922" s="42" t="s">
        <v>323</v>
      </c>
      <c r="F922" s="42" t="s">
        <v>26</v>
      </c>
      <c r="G922" s="42" t="s">
        <v>363</v>
      </c>
      <c r="H922" s="42" t="s">
        <v>375</v>
      </c>
      <c r="I922" s="42"/>
      <c r="J922" s="47">
        <v>0</v>
      </c>
      <c r="K922" s="47">
        <v>0</v>
      </c>
      <c r="L922" s="9">
        <f>L923</f>
        <v>0</v>
      </c>
      <c r="P922" s="9">
        <f>P923</f>
        <v>0</v>
      </c>
      <c r="Q922" s="53"/>
      <c r="R922" s="54"/>
    </row>
    <row r="923" spans="1:18" s="13" customFormat="1" ht="60" hidden="1" x14ac:dyDescent="0.2">
      <c r="A923" s="41" t="s">
        <v>508</v>
      </c>
      <c r="B923" s="42" t="s">
        <v>333</v>
      </c>
      <c r="C923" s="42">
        <v>10</v>
      </c>
      <c r="D923" s="42" t="s">
        <v>179</v>
      </c>
      <c r="E923" s="42" t="s">
        <v>323</v>
      </c>
      <c r="F923" s="42" t="s">
        <v>26</v>
      </c>
      <c r="G923" s="42" t="s">
        <v>363</v>
      </c>
      <c r="H923" s="42" t="s">
        <v>375</v>
      </c>
      <c r="I923" s="42" t="s">
        <v>34</v>
      </c>
      <c r="J923" s="43">
        <v>0</v>
      </c>
      <c r="K923" s="43">
        <v>0</v>
      </c>
      <c r="L923" s="55">
        <f>K923/1000</f>
        <v>0</v>
      </c>
      <c r="M923" s="12">
        <v>1</v>
      </c>
      <c r="N923" s="13">
        <v>1</v>
      </c>
      <c r="O923" s="13">
        <v>1</v>
      </c>
      <c r="P923" s="56">
        <f>K923/1000</f>
        <v>0</v>
      </c>
      <c r="Q923" s="53"/>
      <c r="R923" s="54"/>
    </row>
    <row r="924" spans="1:18" s="13" customFormat="1" ht="24" hidden="1" x14ac:dyDescent="0.2">
      <c r="A924" s="41" t="s">
        <v>44</v>
      </c>
      <c r="B924" s="42" t="s">
        <v>333</v>
      </c>
      <c r="C924" s="42">
        <v>10</v>
      </c>
      <c r="D924" s="42" t="s">
        <v>179</v>
      </c>
      <c r="E924" s="42" t="s">
        <v>323</v>
      </c>
      <c r="F924" s="42" t="s">
        <v>26</v>
      </c>
      <c r="G924" s="42" t="s">
        <v>363</v>
      </c>
      <c r="H924" s="42" t="s">
        <v>375</v>
      </c>
      <c r="I924" s="42" t="s">
        <v>45</v>
      </c>
      <c r="J924" s="47">
        <v>0</v>
      </c>
      <c r="K924" s="47">
        <v>0</v>
      </c>
      <c r="L924" s="11">
        <f>L925</f>
        <v>30</v>
      </c>
      <c r="P924" s="11">
        <f>P925</f>
        <v>30</v>
      </c>
      <c r="Q924" s="53"/>
      <c r="R924" s="54"/>
    </row>
    <row r="925" spans="1:18" s="13" customFormat="1" ht="36" x14ac:dyDescent="0.2">
      <c r="A925" s="41" t="s">
        <v>64</v>
      </c>
      <c r="B925" s="42" t="s">
        <v>333</v>
      </c>
      <c r="C925" s="42">
        <v>10</v>
      </c>
      <c r="D925" s="42" t="s">
        <v>179</v>
      </c>
      <c r="E925" s="46" t="s">
        <v>65</v>
      </c>
      <c r="F925" s="46" t="s">
        <v>26</v>
      </c>
      <c r="G925" s="46" t="s">
        <v>27</v>
      </c>
      <c r="H925" s="46" t="s">
        <v>28</v>
      </c>
      <c r="I925" s="46"/>
      <c r="J925" s="47">
        <v>30000</v>
      </c>
      <c r="K925" s="47">
        <v>30000</v>
      </c>
      <c r="L925" s="11">
        <f>L926</f>
        <v>30</v>
      </c>
      <c r="P925" s="11">
        <f>P926</f>
        <v>30</v>
      </c>
      <c r="Q925" s="53"/>
      <c r="R925" s="54"/>
    </row>
    <row r="926" spans="1:18" s="13" customFormat="1" ht="36" x14ac:dyDescent="0.2">
      <c r="A926" s="41" t="s">
        <v>66</v>
      </c>
      <c r="B926" s="42" t="s">
        <v>333</v>
      </c>
      <c r="C926" s="42">
        <v>10</v>
      </c>
      <c r="D926" s="42" t="s">
        <v>179</v>
      </c>
      <c r="E926" s="46" t="s">
        <v>65</v>
      </c>
      <c r="F926" s="46" t="s">
        <v>26</v>
      </c>
      <c r="G926" s="46" t="s">
        <v>47</v>
      </c>
      <c r="H926" s="46" t="s">
        <v>28</v>
      </c>
      <c r="I926" s="46"/>
      <c r="J926" s="47">
        <v>30000</v>
      </c>
      <c r="K926" s="47">
        <v>30000</v>
      </c>
      <c r="L926" s="11">
        <f>L927</f>
        <v>30</v>
      </c>
      <c r="P926" s="11">
        <f>P927</f>
        <v>30</v>
      </c>
      <c r="Q926" s="53"/>
      <c r="R926" s="54"/>
    </row>
    <row r="927" spans="1:18" s="13" customFormat="1" ht="36" x14ac:dyDescent="0.2">
      <c r="A927" s="41" t="s">
        <v>67</v>
      </c>
      <c r="B927" s="42" t="s">
        <v>333</v>
      </c>
      <c r="C927" s="42">
        <v>10</v>
      </c>
      <c r="D927" s="42" t="s">
        <v>179</v>
      </c>
      <c r="E927" s="46" t="s">
        <v>65</v>
      </c>
      <c r="F927" s="46" t="s">
        <v>26</v>
      </c>
      <c r="G927" s="46" t="s">
        <v>47</v>
      </c>
      <c r="H927" s="46" t="s">
        <v>68</v>
      </c>
      <c r="I927" s="46"/>
      <c r="J927" s="47">
        <v>30000</v>
      </c>
      <c r="K927" s="47">
        <v>30000</v>
      </c>
      <c r="L927" s="55">
        <f>K927/1000</f>
        <v>30</v>
      </c>
      <c r="M927" s="12">
        <v>1</v>
      </c>
      <c r="N927" s="13">
        <v>1</v>
      </c>
      <c r="P927" s="56">
        <f>K927/1000</f>
        <v>30</v>
      </c>
      <c r="Q927" s="53"/>
      <c r="R927" s="54"/>
    </row>
    <row r="928" spans="1:18" s="13" customFormat="1" ht="24" x14ac:dyDescent="0.2">
      <c r="A928" s="41" t="s">
        <v>44</v>
      </c>
      <c r="B928" s="42" t="s">
        <v>333</v>
      </c>
      <c r="C928" s="42">
        <v>10</v>
      </c>
      <c r="D928" s="42" t="s">
        <v>179</v>
      </c>
      <c r="E928" s="46" t="s">
        <v>65</v>
      </c>
      <c r="F928" s="46" t="s">
        <v>26</v>
      </c>
      <c r="G928" s="46" t="s">
        <v>47</v>
      </c>
      <c r="H928" s="46" t="s">
        <v>68</v>
      </c>
      <c r="I928" s="46" t="s">
        <v>45</v>
      </c>
      <c r="J928" s="47">
        <v>30000</v>
      </c>
      <c r="K928" s="47">
        <v>30000</v>
      </c>
      <c r="L928" s="65">
        <f>L929</f>
        <v>3</v>
      </c>
      <c r="P928" s="66">
        <f>P929</f>
        <v>3</v>
      </c>
      <c r="Q928" s="53"/>
      <c r="R928" s="54"/>
    </row>
    <row r="929" spans="1:18" s="13" customFormat="1" ht="36" x14ac:dyDescent="0.2">
      <c r="A929" s="41" t="s">
        <v>215</v>
      </c>
      <c r="B929" s="42" t="s">
        <v>333</v>
      </c>
      <c r="C929" s="42">
        <v>10</v>
      </c>
      <c r="D929" s="42" t="s">
        <v>179</v>
      </c>
      <c r="E929" s="46" t="s">
        <v>72</v>
      </c>
      <c r="F929" s="46" t="s">
        <v>26</v>
      </c>
      <c r="G929" s="46" t="s">
        <v>27</v>
      </c>
      <c r="H929" s="46" t="s">
        <v>28</v>
      </c>
      <c r="I929" s="46"/>
      <c r="J929" s="47">
        <v>3000</v>
      </c>
      <c r="K929" s="47">
        <v>3000</v>
      </c>
      <c r="L929" s="65">
        <f>L930</f>
        <v>3</v>
      </c>
      <c r="P929" s="66">
        <f>P930</f>
        <v>3</v>
      </c>
      <c r="Q929" s="53"/>
      <c r="R929" s="54"/>
    </row>
    <row r="930" spans="1:18" s="13" customFormat="1" ht="36" x14ac:dyDescent="0.2">
      <c r="A930" s="41" t="s">
        <v>76</v>
      </c>
      <c r="B930" s="42" t="s">
        <v>333</v>
      </c>
      <c r="C930" s="42">
        <v>10</v>
      </c>
      <c r="D930" s="42" t="s">
        <v>179</v>
      </c>
      <c r="E930" s="46" t="s">
        <v>72</v>
      </c>
      <c r="F930" s="46" t="s">
        <v>26</v>
      </c>
      <c r="G930" s="46" t="s">
        <v>51</v>
      </c>
      <c r="H930" s="46" t="s">
        <v>28</v>
      </c>
      <c r="I930" s="46"/>
      <c r="J930" s="47">
        <v>3000</v>
      </c>
      <c r="K930" s="47">
        <v>3000</v>
      </c>
      <c r="L930" s="9">
        <f>L931</f>
        <v>3</v>
      </c>
      <c r="P930" s="9">
        <f>P931</f>
        <v>3</v>
      </c>
      <c r="Q930" s="53"/>
      <c r="R930" s="54"/>
    </row>
    <row r="931" spans="1:18" s="13" customFormat="1" ht="24" x14ac:dyDescent="0.2">
      <c r="A931" s="41" t="s">
        <v>73</v>
      </c>
      <c r="B931" s="42" t="s">
        <v>333</v>
      </c>
      <c r="C931" s="42">
        <v>10</v>
      </c>
      <c r="D931" s="42" t="s">
        <v>179</v>
      </c>
      <c r="E931" s="46" t="s">
        <v>72</v>
      </c>
      <c r="F931" s="46" t="s">
        <v>26</v>
      </c>
      <c r="G931" s="46" t="s">
        <v>51</v>
      </c>
      <c r="H931" s="46" t="s">
        <v>74</v>
      </c>
      <c r="I931" s="46"/>
      <c r="J931" s="47">
        <v>3000</v>
      </c>
      <c r="K931" s="47">
        <v>3000</v>
      </c>
      <c r="L931" s="55">
        <f>K931/1000</f>
        <v>3</v>
      </c>
      <c r="M931" s="12">
        <v>1</v>
      </c>
      <c r="N931" s="13">
        <v>1</v>
      </c>
      <c r="O931" s="13">
        <v>1</v>
      </c>
      <c r="P931" s="56">
        <f>K931/1000</f>
        <v>3</v>
      </c>
      <c r="Q931" s="53"/>
      <c r="R931" s="54"/>
    </row>
    <row r="932" spans="1:18" s="13" customFormat="1" ht="24" x14ac:dyDescent="0.2">
      <c r="A932" s="41" t="s">
        <v>44</v>
      </c>
      <c r="B932" s="42" t="s">
        <v>333</v>
      </c>
      <c r="C932" s="42">
        <v>10</v>
      </c>
      <c r="D932" s="42" t="s">
        <v>179</v>
      </c>
      <c r="E932" s="46" t="s">
        <v>72</v>
      </c>
      <c r="F932" s="46" t="s">
        <v>26</v>
      </c>
      <c r="G932" s="46" t="s">
        <v>51</v>
      </c>
      <c r="H932" s="46" t="s">
        <v>74</v>
      </c>
      <c r="I932" s="46" t="s">
        <v>45</v>
      </c>
      <c r="J932" s="47">
        <v>3000</v>
      </c>
      <c r="K932" s="47">
        <v>3000</v>
      </c>
      <c r="L932" s="51">
        <f>L933+L936</f>
        <v>92.56</v>
      </c>
      <c r="P932" s="52">
        <f>P933+P936</f>
        <v>92.56</v>
      </c>
      <c r="Q932" s="53"/>
      <c r="R932" s="54"/>
    </row>
    <row r="933" spans="1:18" s="13" customFormat="1" hidden="1" x14ac:dyDescent="0.2">
      <c r="A933" s="41" t="s">
        <v>93</v>
      </c>
      <c r="B933" s="42" t="s">
        <v>333</v>
      </c>
      <c r="C933" s="42">
        <v>10</v>
      </c>
      <c r="D933" s="42" t="s">
        <v>179</v>
      </c>
      <c r="E933" s="46" t="s">
        <v>94</v>
      </c>
      <c r="F933" s="46" t="s">
        <v>26</v>
      </c>
      <c r="G933" s="46" t="s">
        <v>27</v>
      </c>
      <c r="H933" s="46" t="s">
        <v>28</v>
      </c>
      <c r="I933" s="46"/>
      <c r="J933" s="47">
        <v>0</v>
      </c>
      <c r="K933" s="47">
        <v>0</v>
      </c>
      <c r="L933" s="51">
        <f>L934</f>
        <v>0</v>
      </c>
      <c r="P933" s="52">
        <f>P934</f>
        <v>0</v>
      </c>
      <c r="Q933" s="53"/>
      <c r="R933" s="54"/>
    </row>
    <row r="934" spans="1:18" s="13" customFormat="1" hidden="1" x14ac:dyDescent="0.2">
      <c r="A934" s="41" t="s">
        <v>95</v>
      </c>
      <c r="B934" s="42" t="s">
        <v>333</v>
      </c>
      <c r="C934" s="42">
        <v>10</v>
      </c>
      <c r="D934" s="42" t="s">
        <v>179</v>
      </c>
      <c r="E934" s="46" t="s">
        <v>94</v>
      </c>
      <c r="F934" s="46" t="s">
        <v>96</v>
      </c>
      <c r="G934" s="46" t="s">
        <v>27</v>
      </c>
      <c r="H934" s="46" t="s">
        <v>28</v>
      </c>
      <c r="I934" s="46"/>
      <c r="J934" s="47">
        <v>0</v>
      </c>
      <c r="K934" s="47">
        <v>0</v>
      </c>
      <c r="L934" s="11">
        <f>L935</f>
        <v>0</v>
      </c>
      <c r="P934" s="11">
        <f>P935</f>
        <v>0</v>
      </c>
      <c r="Q934" s="53"/>
      <c r="R934" s="54"/>
    </row>
    <row r="935" spans="1:18" s="13" customFormat="1" ht="72" hidden="1" x14ac:dyDescent="0.2">
      <c r="A935" s="41" t="s">
        <v>517</v>
      </c>
      <c r="B935" s="42" t="s">
        <v>333</v>
      </c>
      <c r="C935" s="42">
        <v>10</v>
      </c>
      <c r="D935" s="42" t="s">
        <v>179</v>
      </c>
      <c r="E935" s="46" t="s">
        <v>94</v>
      </c>
      <c r="F935" s="46" t="s">
        <v>96</v>
      </c>
      <c r="G935" s="46" t="s">
        <v>27</v>
      </c>
      <c r="H935" s="46" t="s">
        <v>518</v>
      </c>
      <c r="I935" s="46"/>
      <c r="J935" s="47">
        <v>0</v>
      </c>
      <c r="K935" s="47">
        <v>0</v>
      </c>
      <c r="L935" s="55">
        <f>K935/1000</f>
        <v>0</v>
      </c>
      <c r="M935" s="12">
        <v>1</v>
      </c>
      <c r="P935" s="56">
        <f>K935/1000</f>
        <v>0</v>
      </c>
      <c r="Q935" s="53"/>
      <c r="R935" s="54"/>
    </row>
    <row r="936" spans="1:18" s="13" customFormat="1" ht="24" hidden="1" x14ac:dyDescent="0.2">
      <c r="A936" s="41" t="s">
        <v>44</v>
      </c>
      <c r="B936" s="42" t="s">
        <v>333</v>
      </c>
      <c r="C936" s="42">
        <v>10</v>
      </c>
      <c r="D936" s="42" t="s">
        <v>179</v>
      </c>
      <c r="E936" s="46" t="s">
        <v>94</v>
      </c>
      <c r="F936" s="46" t="s">
        <v>96</v>
      </c>
      <c r="G936" s="46" t="s">
        <v>27</v>
      </c>
      <c r="H936" s="46" t="s">
        <v>518</v>
      </c>
      <c r="I936" s="46" t="s">
        <v>45</v>
      </c>
      <c r="J936" s="47">
        <v>0</v>
      </c>
      <c r="K936" s="47">
        <v>0</v>
      </c>
      <c r="L936" s="51">
        <f>L937</f>
        <v>92.56</v>
      </c>
      <c r="P936" s="52">
        <f>P937</f>
        <v>92.56</v>
      </c>
      <c r="Q936" s="53"/>
      <c r="R936" s="54"/>
    </row>
    <row r="937" spans="1:18" s="13" customFormat="1" x14ac:dyDescent="0.2">
      <c r="A937" s="41" t="s">
        <v>380</v>
      </c>
      <c r="B937" s="42" t="s">
        <v>333</v>
      </c>
      <c r="C937" s="42">
        <v>10</v>
      </c>
      <c r="D937" s="42" t="s">
        <v>179</v>
      </c>
      <c r="E937" s="46" t="s">
        <v>381</v>
      </c>
      <c r="F937" s="46" t="s">
        <v>26</v>
      </c>
      <c r="G937" s="46" t="s">
        <v>27</v>
      </c>
      <c r="H937" s="46" t="s">
        <v>28</v>
      </c>
      <c r="I937" s="46"/>
      <c r="J937" s="47">
        <v>92560</v>
      </c>
      <c r="K937" s="47">
        <v>92560</v>
      </c>
      <c r="L937" s="11">
        <f>L938</f>
        <v>92.56</v>
      </c>
      <c r="P937" s="11">
        <f>P938</f>
        <v>92.56</v>
      </c>
      <c r="Q937" s="53"/>
      <c r="R937" s="54"/>
    </row>
    <row r="938" spans="1:18" s="13" customFormat="1" x14ac:dyDescent="0.2">
      <c r="A938" s="41" t="s">
        <v>382</v>
      </c>
      <c r="B938" s="42" t="s">
        <v>333</v>
      </c>
      <c r="C938" s="42">
        <v>10</v>
      </c>
      <c r="D938" s="42" t="s">
        <v>179</v>
      </c>
      <c r="E938" s="46" t="s">
        <v>381</v>
      </c>
      <c r="F938" s="46" t="s">
        <v>96</v>
      </c>
      <c r="G938" s="46" t="s">
        <v>27</v>
      </c>
      <c r="H938" s="46" t="s">
        <v>28</v>
      </c>
      <c r="I938" s="46"/>
      <c r="J938" s="47">
        <v>92560</v>
      </c>
      <c r="K938" s="47">
        <v>92560</v>
      </c>
      <c r="L938" s="55">
        <f>K938/1000</f>
        <v>92.56</v>
      </c>
      <c r="M938" s="12">
        <v>1</v>
      </c>
      <c r="N938" s="13">
        <v>1</v>
      </c>
      <c r="O938" s="13">
        <v>1</v>
      </c>
      <c r="P938" s="56">
        <f>K938/1000</f>
        <v>92.56</v>
      </c>
      <c r="Q938" s="53"/>
      <c r="R938" s="54"/>
    </row>
    <row r="939" spans="1:18" s="13" customFormat="1" ht="24" x14ac:dyDescent="0.2">
      <c r="A939" s="41" t="s">
        <v>81</v>
      </c>
      <c r="B939" s="42" t="s">
        <v>333</v>
      </c>
      <c r="C939" s="42">
        <v>10</v>
      </c>
      <c r="D939" s="42" t="s">
        <v>179</v>
      </c>
      <c r="E939" s="46" t="s">
        <v>381</v>
      </c>
      <c r="F939" s="46" t="s">
        <v>96</v>
      </c>
      <c r="G939" s="46" t="s">
        <v>27</v>
      </c>
      <c r="H939" s="46" t="s">
        <v>82</v>
      </c>
      <c r="I939" s="46"/>
      <c r="J939" s="47">
        <v>92560</v>
      </c>
      <c r="K939" s="47">
        <v>92560</v>
      </c>
      <c r="L939" s="51" t="e">
        <f>L940+L943</f>
        <v>#REF!</v>
      </c>
      <c r="P939" s="52" t="e">
        <f>P940+P943</f>
        <v>#REF!</v>
      </c>
      <c r="Q939" s="53"/>
      <c r="R939" s="54"/>
    </row>
    <row r="940" spans="1:18" s="13" customFormat="1" ht="24" x14ac:dyDescent="0.2">
      <c r="A940" s="41" t="s">
        <v>44</v>
      </c>
      <c r="B940" s="42" t="s">
        <v>333</v>
      </c>
      <c r="C940" s="42">
        <v>10</v>
      </c>
      <c r="D940" s="42" t="s">
        <v>179</v>
      </c>
      <c r="E940" s="46" t="s">
        <v>381</v>
      </c>
      <c r="F940" s="46" t="s">
        <v>96</v>
      </c>
      <c r="G940" s="46" t="s">
        <v>27</v>
      </c>
      <c r="H940" s="46" t="s">
        <v>82</v>
      </c>
      <c r="I940" s="46" t="s">
        <v>45</v>
      </c>
      <c r="J940" s="47">
        <v>92560</v>
      </c>
      <c r="K940" s="47">
        <v>92560</v>
      </c>
      <c r="L940" s="51">
        <f>L941</f>
        <v>0</v>
      </c>
      <c r="P940" s="52">
        <f>P941</f>
        <v>0</v>
      </c>
      <c r="Q940" s="53"/>
      <c r="R940" s="54"/>
    </row>
    <row r="941" spans="1:18" s="13" customFormat="1" hidden="1" x14ac:dyDescent="0.2">
      <c r="A941" s="41" t="s">
        <v>120</v>
      </c>
      <c r="B941" s="42" t="s">
        <v>333</v>
      </c>
      <c r="C941" s="42">
        <v>10</v>
      </c>
      <c r="D941" s="42" t="s">
        <v>179</v>
      </c>
      <c r="E941" s="46" t="s">
        <v>381</v>
      </c>
      <c r="F941" s="46" t="s">
        <v>96</v>
      </c>
      <c r="G941" s="46" t="s">
        <v>27</v>
      </c>
      <c r="H941" s="46" t="s">
        <v>121</v>
      </c>
      <c r="I941" s="46"/>
      <c r="J941" s="47">
        <v>0</v>
      </c>
      <c r="K941" s="47">
        <v>0</v>
      </c>
      <c r="L941" s="11">
        <f>L942</f>
        <v>0</v>
      </c>
      <c r="P941" s="11">
        <f>P942</f>
        <v>0</v>
      </c>
      <c r="Q941" s="53"/>
      <c r="R941" s="54"/>
    </row>
    <row r="942" spans="1:18" s="13" customFormat="1" ht="24" hidden="1" x14ac:dyDescent="0.2">
      <c r="A942" s="41" t="s">
        <v>44</v>
      </c>
      <c r="B942" s="42" t="s">
        <v>333</v>
      </c>
      <c r="C942" s="42">
        <v>10</v>
      </c>
      <c r="D942" s="42" t="s">
        <v>179</v>
      </c>
      <c r="E942" s="46" t="s">
        <v>381</v>
      </c>
      <c r="F942" s="46" t="s">
        <v>96</v>
      </c>
      <c r="G942" s="46" t="s">
        <v>27</v>
      </c>
      <c r="H942" s="46" t="s">
        <v>121</v>
      </c>
      <c r="I942" s="46" t="s">
        <v>45</v>
      </c>
      <c r="J942" s="47">
        <v>0</v>
      </c>
      <c r="K942" s="47">
        <v>0</v>
      </c>
      <c r="L942" s="55">
        <f>K942/1000</f>
        <v>0</v>
      </c>
      <c r="M942" s="12">
        <v>1</v>
      </c>
      <c r="P942" s="56">
        <f>K942/1000</f>
        <v>0</v>
      </c>
      <c r="Q942" s="53"/>
      <c r="R942" s="54"/>
    </row>
    <row r="943" spans="1:18" s="13" customFormat="1" hidden="1" x14ac:dyDescent="0.2">
      <c r="A943" s="41" t="s">
        <v>300</v>
      </c>
      <c r="B943" s="42" t="s">
        <v>333</v>
      </c>
      <c r="C943" s="42">
        <v>10</v>
      </c>
      <c r="D943" s="42" t="s">
        <v>179</v>
      </c>
      <c r="E943" s="46" t="s">
        <v>381</v>
      </c>
      <c r="F943" s="46" t="s">
        <v>96</v>
      </c>
      <c r="G943" s="46" t="s">
        <v>27</v>
      </c>
      <c r="H943" s="46" t="s">
        <v>301</v>
      </c>
      <c r="I943" s="46"/>
      <c r="J943" s="47">
        <v>0</v>
      </c>
      <c r="K943" s="47">
        <v>0</v>
      </c>
      <c r="L943" s="51" t="e">
        <f>L944</f>
        <v>#REF!</v>
      </c>
      <c r="P943" s="52" t="e">
        <f>P944</f>
        <v>#REF!</v>
      </c>
      <c r="Q943" s="53"/>
      <c r="R943" s="54"/>
    </row>
    <row r="944" spans="1:18" s="13" customFormat="1" ht="24" hidden="1" x14ac:dyDescent="0.2">
      <c r="A944" s="41" t="s">
        <v>44</v>
      </c>
      <c r="B944" s="42" t="s">
        <v>333</v>
      </c>
      <c r="C944" s="42">
        <v>10</v>
      </c>
      <c r="D944" s="42" t="s">
        <v>179</v>
      </c>
      <c r="E944" s="46" t="s">
        <v>381</v>
      </c>
      <c r="F944" s="46" t="s">
        <v>96</v>
      </c>
      <c r="G944" s="46" t="s">
        <v>27</v>
      </c>
      <c r="H944" s="46" t="s">
        <v>301</v>
      </c>
      <c r="I944" s="46" t="s">
        <v>45</v>
      </c>
      <c r="J944" s="47">
        <v>0</v>
      </c>
      <c r="K944" s="47">
        <v>0</v>
      </c>
      <c r="L944" s="11" t="e">
        <f>#REF!</f>
        <v>#REF!</v>
      </c>
      <c r="P944" s="11" t="e">
        <f>#REF!</f>
        <v>#REF!</v>
      </c>
      <c r="Q944" s="53"/>
      <c r="R944" s="54"/>
    </row>
    <row r="945" spans="1:18" s="13" customFormat="1" ht="36" x14ac:dyDescent="0.2">
      <c r="A945" s="41" t="s">
        <v>383</v>
      </c>
      <c r="B945" s="42" t="s">
        <v>115</v>
      </c>
      <c r="C945" s="42"/>
      <c r="D945" s="42"/>
      <c r="E945" s="42"/>
      <c r="F945" s="42"/>
      <c r="G945" s="42"/>
      <c r="H945" s="42"/>
      <c r="I945" s="42"/>
      <c r="J945" s="43">
        <v>65273600</v>
      </c>
      <c r="K945" s="43">
        <v>65273600</v>
      </c>
      <c r="L945" s="65" t="e">
        <f>L946</f>
        <v>#REF!</v>
      </c>
      <c r="P945" s="66" t="e">
        <f>P946</f>
        <v>#REF!</v>
      </c>
      <c r="Q945" s="53"/>
      <c r="R945" s="54"/>
    </row>
    <row r="946" spans="1:18" s="13" customFormat="1" x14ac:dyDescent="0.2">
      <c r="A946" s="41" t="s">
        <v>194</v>
      </c>
      <c r="B946" s="42" t="s">
        <v>115</v>
      </c>
      <c r="C946" s="42">
        <v>11</v>
      </c>
      <c r="D946" s="42"/>
      <c r="E946" s="42"/>
      <c r="F946" s="42"/>
      <c r="G946" s="42"/>
      <c r="H946" s="42"/>
      <c r="I946" s="42"/>
      <c r="J946" s="43">
        <v>65273600</v>
      </c>
      <c r="K946" s="43">
        <v>65273600</v>
      </c>
      <c r="L946" s="65" t="e">
        <f>L947+L984+#REF!</f>
        <v>#REF!</v>
      </c>
      <c r="P946" s="66" t="e">
        <f>P947+P984+#REF!</f>
        <v>#REF!</v>
      </c>
      <c r="Q946" s="53"/>
      <c r="R946" s="54"/>
    </row>
    <row r="947" spans="1:18" s="13" customFormat="1" x14ac:dyDescent="0.2">
      <c r="A947" s="41" t="s">
        <v>384</v>
      </c>
      <c r="B947" s="42" t="s">
        <v>115</v>
      </c>
      <c r="C947" s="42">
        <v>11</v>
      </c>
      <c r="D947" s="42" t="s">
        <v>21</v>
      </c>
      <c r="E947" s="42"/>
      <c r="F947" s="42"/>
      <c r="G947" s="42"/>
      <c r="H947" s="42"/>
      <c r="I947" s="42"/>
      <c r="J947" s="43">
        <v>14059700</v>
      </c>
      <c r="K947" s="43">
        <v>14059700</v>
      </c>
      <c r="L947" s="65">
        <f>L948+L967</f>
        <v>58471.210000000006</v>
      </c>
      <c r="P947" s="66">
        <f>P948+P967</f>
        <v>58471.210000000006</v>
      </c>
      <c r="Q947" s="53"/>
      <c r="R947" s="54"/>
    </row>
    <row r="948" spans="1:18" s="13" customFormat="1" ht="36" x14ac:dyDescent="0.2">
      <c r="A948" s="41" t="s">
        <v>196</v>
      </c>
      <c r="B948" s="42" t="s">
        <v>115</v>
      </c>
      <c r="C948" s="42">
        <v>11</v>
      </c>
      <c r="D948" s="42" t="s">
        <v>21</v>
      </c>
      <c r="E948" s="46" t="s">
        <v>51</v>
      </c>
      <c r="F948" s="46" t="s">
        <v>26</v>
      </c>
      <c r="G948" s="46" t="s">
        <v>27</v>
      </c>
      <c r="H948" s="46" t="s">
        <v>28</v>
      </c>
      <c r="I948" s="42"/>
      <c r="J948" s="43">
        <v>13987930</v>
      </c>
      <c r="K948" s="43">
        <v>13987930</v>
      </c>
      <c r="L948" s="65">
        <f>L949</f>
        <v>8868.119999999999</v>
      </c>
      <c r="P948" s="66">
        <f>P949</f>
        <v>8868.119999999999</v>
      </c>
      <c r="Q948" s="53"/>
      <c r="R948" s="54"/>
    </row>
    <row r="949" spans="1:18" s="13" customFormat="1" ht="48" x14ac:dyDescent="0.2">
      <c r="A949" s="41" t="s">
        <v>197</v>
      </c>
      <c r="B949" s="42" t="s">
        <v>115</v>
      </c>
      <c r="C949" s="42">
        <v>11</v>
      </c>
      <c r="D949" s="42" t="s">
        <v>21</v>
      </c>
      <c r="E949" s="46" t="s">
        <v>51</v>
      </c>
      <c r="F949" s="46" t="s">
        <v>26</v>
      </c>
      <c r="G949" s="46" t="s">
        <v>21</v>
      </c>
      <c r="H949" s="46" t="s">
        <v>28</v>
      </c>
      <c r="I949" s="42"/>
      <c r="J949" s="43">
        <v>13987930</v>
      </c>
      <c r="K949" s="43">
        <v>13987930</v>
      </c>
      <c r="L949" s="65">
        <f>L950</f>
        <v>8868.119999999999</v>
      </c>
      <c r="P949" s="66">
        <f>P950</f>
        <v>8868.119999999999</v>
      </c>
      <c r="Q949" s="53"/>
      <c r="R949" s="54"/>
    </row>
    <row r="950" spans="1:18" s="13" customFormat="1" ht="24" x14ac:dyDescent="0.2">
      <c r="A950" s="41" t="s">
        <v>111</v>
      </c>
      <c r="B950" s="42" t="s">
        <v>115</v>
      </c>
      <c r="C950" s="42">
        <v>11</v>
      </c>
      <c r="D950" s="42" t="s">
        <v>21</v>
      </c>
      <c r="E950" s="42" t="s">
        <v>51</v>
      </c>
      <c r="F950" s="42" t="s">
        <v>26</v>
      </c>
      <c r="G950" s="42" t="s">
        <v>21</v>
      </c>
      <c r="H950" s="42" t="s">
        <v>112</v>
      </c>
      <c r="I950" s="42"/>
      <c r="J950" s="43">
        <v>13987930</v>
      </c>
      <c r="K950" s="43">
        <v>13987930</v>
      </c>
      <c r="L950" s="65">
        <f>L951+L956+L959+L963</f>
        <v>8868.119999999999</v>
      </c>
      <c r="P950" s="66">
        <f>P951+P956+P959+P963</f>
        <v>8868.119999999999</v>
      </c>
      <c r="Q950" s="53"/>
      <c r="R950" s="54"/>
    </row>
    <row r="951" spans="1:18" s="13" customFormat="1" ht="60" x14ac:dyDescent="0.2">
      <c r="A951" s="41" t="s">
        <v>508</v>
      </c>
      <c r="B951" s="42" t="s">
        <v>115</v>
      </c>
      <c r="C951" s="42">
        <v>11</v>
      </c>
      <c r="D951" s="42" t="s">
        <v>21</v>
      </c>
      <c r="E951" s="42" t="s">
        <v>51</v>
      </c>
      <c r="F951" s="42" t="s">
        <v>26</v>
      </c>
      <c r="G951" s="42" t="s">
        <v>21</v>
      </c>
      <c r="H951" s="42" t="s">
        <v>112</v>
      </c>
      <c r="I951" s="42" t="s">
        <v>34</v>
      </c>
      <c r="J951" s="43">
        <v>3788330</v>
      </c>
      <c r="K951" s="43">
        <v>3788330</v>
      </c>
      <c r="L951" s="65">
        <f>L952</f>
        <v>8691.59</v>
      </c>
      <c r="P951" s="66">
        <f>P952</f>
        <v>8691.59</v>
      </c>
      <c r="Q951" s="53"/>
      <c r="R951" s="54"/>
    </row>
    <row r="952" spans="1:18" s="13" customFormat="1" ht="24" x14ac:dyDescent="0.2">
      <c r="A952" s="41" t="s">
        <v>44</v>
      </c>
      <c r="B952" s="42" t="s">
        <v>115</v>
      </c>
      <c r="C952" s="42">
        <v>11</v>
      </c>
      <c r="D952" s="42" t="s">
        <v>21</v>
      </c>
      <c r="E952" s="42" t="s">
        <v>51</v>
      </c>
      <c r="F952" s="42" t="s">
        <v>26</v>
      </c>
      <c r="G952" s="42" t="s">
        <v>21</v>
      </c>
      <c r="H952" s="42" t="s">
        <v>112</v>
      </c>
      <c r="I952" s="42" t="s">
        <v>45</v>
      </c>
      <c r="J952" s="43">
        <v>1508010</v>
      </c>
      <c r="K952" s="43">
        <v>1508010</v>
      </c>
      <c r="L952" s="9">
        <f>L953+L954+L955</f>
        <v>8691.59</v>
      </c>
      <c r="P952" s="9">
        <f>P953+P954+P955</f>
        <v>8691.59</v>
      </c>
      <c r="Q952" s="53"/>
      <c r="R952" s="54"/>
    </row>
    <row r="953" spans="1:18" s="13" customFormat="1" ht="24" x14ac:dyDescent="0.2">
      <c r="A953" s="41" t="s">
        <v>113</v>
      </c>
      <c r="B953" s="42" t="s">
        <v>115</v>
      </c>
      <c r="C953" s="42">
        <v>11</v>
      </c>
      <c r="D953" s="42" t="s">
        <v>21</v>
      </c>
      <c r="E953" s="42" t="s">
        <v>51</v>
      </c>
      <c r="F953" s="42" t="s">
        <v>26</v>
      </c>
      <c r="G953" s="42" t="s">
        <v>21</v>
      </c>
      <c r="H953" s="42" t="s">
        <v>112</v>
      </c>
      <c r="I953" s="42" t="s">
        <v>114</v>
      </c>
      <c r="J953" s="43">
        <v>8101380</v>
      </c>
      <c r="K953" s="43">
        <v>8101380</v>
      </c>
      <c r="L953" s="55">
        <f>K953/1000</f>
        <v>8101.38</v>
      </c>
      <c r="M953" s="12">
        <v>1</v>
      </c>
      <c r="P953" s="56">
        <f>K953/1000</f>
        <v>8101.38</v>
      </c>
      <c r="Q953" s="53"/>
      <c r="R953" s="54"/>
    </row>
    <row r="954" spans="1:18" s="13" customFormat="1" x14ac:dyDescent="0.2">
      <c r="A954" s="41" t="s">
        <v>79</v>
      </c>
      <c r="B954" s="42" t="s">
        <v>115</v>
      </c>
      <c r="C954" s="42">
        <v>11</v>
      </c>
      <c r="D954" s="42" t="s">
        <v>21</v>
      </c>
      <c r="E954" s="42" t="s">
        <v>51</v>
      </c>
      <c r="F954" s="42" t="s">
        <v>26</v>
      </c>
      <c r="G954" s="42" t="s">
        <v>21</v>
      </c>
      <c r="H954" s="42" t="s">
        <v>112</v>
      </c>
      <c r="I954" s="42" t="s">
        <v>80</v>
      </c>
      <c r="J954" s="43">
        <v>590210</v>
      </c>
      <c r="K954" s="43">
        <v>590210</v>
      </c>
      <c r="L954" s="55">
        <f>K954/1000</f>
        <v>590.21</v>
      </c>
      <c r="M954" s="12">
        <v>1</v>
      </c>
      <c r="P954" s="56">
        <f>K954/1000</f>
        <v>590.21</v>
      </c>
      <c r="Q954" s="53"/>
      <c r="R954" s="54"/>
    </row>
    <row r="955" spans="1:18" s="13" customFormat="1" hidden="1" x14ac:dyDescent="0.2">
      <c r="A955" s="63" t="s">
        <v>120</v>
      </c>
      <c r="B955" s="42" t="s">
        <v>115</v>
      </c>
      <c r="C955" s="42">
        <v>11</v>
      </c>
      <c r="D955" s="42" t="s">
        <v>21</v>
      </c>
      <c r="E955" s="42" t="s">
        <v>51</v>
      </c>
      <c r="F955" s="42" t="s">
        <v>26</v>
      </c>
      <c r="G955" s="42" t="s">
        <v>21</v>
      </c>
      <c r="H955" s="42" t="s">
        <v>121</v>
      </c>
      <c r="I955" s="42"/>
      <c r="J955" s="47">
        <v>0</v>
      </c>
      <c r="K955" s="47">
        <v>0</v>
      </c>
      <c r="L955" s="55">
        <f>K955/1000</f>
        <v>0</v>
      </c>
      <c r="M955" s="12">
        <v>1</v>
      </c>
      <c r="P955" s="56">
        <f>K955/1000</f>
        <v>0</v>
      </c>
      <c r="Q955" s="53"/>
      <c r="R955" s="54"/>
    </row>
    <row r="956" spans="1:18" s="13" customFormat="1" ht="24" hidden="1" x14ac:dyDescent="0.2">
      <c r="A956" s="41" t="s">
        <v>113</v>
      </c>
      <c r="B956" s="42" t="s">
        <v>115</v>
      </c>
      <c r="C956" s="42">
        <v>11</v>
      </c>
      <c r="D956" s="42" t="s">
        <v>21</v>
      </c>
      <c r="E956" s="42" t="s">
        <v>51</v>
      </c>
      <c r="F956" s="42" t="s">
        <v>26</v>
      </c>
      <c r="G956" s="42" t="s">
        <v>21</v>
      </c>
      <c r="H956" s="42" t="s">
        <v>121</v>
      </c>
      <c r="I956" s="42" t="s">
        <v>114</v>
      </c>
      <c r="J956" s="47">
        <v>0</v>
      </c>
      <c r="K956" s="47">
        <v>0</v>
      </c>
      <c r="L956" s="65">
        <f>L957</f>
        <v>0</v>
      </c>
      <c r="P956" s="66">
        <f>P957</f>
        <v>0</v>
      </c>
      <c r="Q956" s="53"/>
      <c r="R956" s="54"/>
    </row>
    <row r="957" spans="1:18" s="13" customFormat="1" ht="36" hidden="1" x14ac:dyDescent="0.2">
      <c r="A957" s="63" t="s">
        <v>385</v>
      </c>
      <c r="B957" s="42" t="s">
        <v>115</v>
      </c>
      <c r="C957" s="42">
        <v>11</v>
      </c>
      <c r="D957" s="42" t="s">
        <v>21</v>
      </c>
      <c r="E957" s="42" t="s">
        <v>51</v>
      </c>
      <c r="F957" s="42" t="s">
        <v>26</v>
      </c>
      <c r="G957" s="42" t="s">
        <v>21</v>
      </c>
      <c r="H957" s="42" t="s">
        <v>386</v>
      </c>
      <c r="I957" s="42"/>
      <c r="J957" s="47">
        <v>0</v>
      </c>
      <c r="K957" s="47">
        <v>0</v>
      </c>
      <c r="L957" s="9">
        <f>L958</f>
        <v>0</v>
      </c>
      <c r="P957" s="9">
        <f>P958</f>
        <v>0</v>
      </c>
      <c r="Q957" s="53"/>
      <c r="R957" s="54"/>
    </row>
    <row r="958" spans="1:18" s="14" customFormat="1" ht="24" hidden="1" x14ac:dyDescent="0.2">
      <c r="A958" s="41" t="s">
        <v>113</v>
      </c>
      <c r="B958" s="42" t="s">
        <v>115</v>
      </c>
      <c r="C958" s="42">
        <v>11</v>
      </c>
      <c r="D958" s="42" t="s">
        <v>21</v>
      </c>
      <c r="E958" s="42" t="s">
        <v>51</v>
      </c>
      <c r="F958" s="42" t="s">
        <v>26</v>
      </c>
      <c r="G958" s="42" t="s">
        <v>21</v>
      </c>
      <c r="H958" s="42" t="s">
        <v>386</v>
      </c>
      <c r="I958" s="42" t="s">
        <v>114</v>
      </c>
      <c r="J958" s="47">
        <v>0</v>
      </c>
      <c r="K958" s="47">
        <v>0</v>
      </c>
      <c r="L958" s="55">
        <f>K958/1000</f>
        <v>0</v>
      </c>
      <c r="M958" s="12">
        <v>1</v>
      </c>
      <c r="P958" s="56">
        <f>K958/1000</f>
        <v>0</v>
      </c>
      <c r="Q958" s="53"/>
      <c r="R958" s="54"/>
    </row>
    <row r="959" spans="1:18" s="13" customFormat="1" ht="36" hidden="1" x14ac:dyDescent="0.2">
      <c r="A959" s="63" t="s">
        <v>532</v>
      </c>
      <c r="B959" s="42" t="s">
        <v>115</v>
      </c>
      <c r="C959" s="42">
        <v>11</v>
      </c>
      <c r="D959" s="42" t="s">
        <v>21</v>
      </c>
      <c r="E959" s="42" t="s">
        <v>51</v>
      </c>
      <c r="F959" s="42" t="s">
        <v>26</v>
      </c>
      <c r="G959" s="42" t="s">
        <v>21</v>
      </c>
      <c r="H959" s="42" t="s">
        <v>533</v>
      </c>
      <c r="I959" s="42"/>
      <c r="J959" s="47">
        <v>0</v>
      </c>
      <c r="K959" s="47">
        <v>0</v>
      </c>
      <c r="L959" s="65">
        <f>L960</f>
        <v>117.63999999999999</v>
      </c>
      <c r="P959" s="66">
        <f>P960</f>
        <v>117.63999999999999</v>
      </c>
      <c r="Q959" s="53"/>
      <c r="R959" s="54"/>
    </row>
    <row r="960" spans="1:18" s="13" customFormat="1" ht="24" hidden="1" x14ac:dyDescent="0.2">
      <c r="A960" s="41" t="s">
        <v>44</v>
      </c>
      <c r="B960" s="42" t="s">
        <v>115</v>
      </c>
      <c r="C960" s="42">
        <v>11</v>
      </c>
      <c r="D960" s="42" t="s">
        <v>21</v>
      </c>
      <c r="E960" s="42" t="s">
        <v>51</v>
      </c>
      <c r="F960" s="42" t="s">
        <v>26</v>
      </c>
      <c r="G960" s="42" t="s">
        <v>21</v>
      </c>
      <c r="H960" s="42" t="s">
        <v>533</v>
      </c>
      <c r="I960" s="42" t="s">
        <v>45</v>
      </c>
      <c r="J960" s="47">
        <v>0</v>
      </c>
      <c r="K960" s="47">
        <v>0</v>
      </c>
      <c r="L960" s="9">
        <f>L961+L962</f>
        <v>117.63999999999999</v>
      </c>
      <c r="P960" s="9">
        <f>P961+P962</f>
        <v>117.63999999999999</v>
      </c>
      <c r="Q960" s="53"/>
      <c r="R960" s="54"/>
    </row>
    <row r="961" spans="1:18" s="13" customFormat="1" ht="48" x14ac:dyDescent="0.2">
      <c r="A961" s="41" t="s">
        <v>39</v>
      </c>
      <c r="B961" s="42" t="s">
        <v>115</v>
      </c>
      <c r="C961" s="42">
        <v>11</v>
      </c>
      <c r="D961" s="42" t="s">
        <v>21</v>
      </c>
      <c r="E961" s="46" t="s">
        <v>40</v>
      </c>
      <c r="F961" s="46" t="s">
        <v>26</v>
      </c>
      <c r="G961" s="46" t="s">
        <v>27</v>
      </c>
      <c r="H961" s="46" t="s">
        <v>28</v>
      </c>
      <c r="I961" s="42"/>
      <c r="J961" s="43">
        <v>71770</v>
      </c>
      <c r="K961" s="43">
        <v>71770</v>
      </c>
      <c r="L961" s="55">
        <f>K961/1000</f>
        <v>71.77</v>
      </c>
      <c r="M961" s="12">
        <v>1</v>
      </c>
      <c r="P961" s="56">
        <f>K961/1000</f>
        <v>71.77</v>
      </c>
      <c r="Q961" s="53"/>
      <c r="R961" s="54"/>
    </row>
    <row r="962" spans="1:18" s="13" customFormat="1" ht="60" x14ac:dyDescent="0.2">
      <c r="A962" s="41" t="s">
        <v>41</v>
      </c>
      <c r="B962" s="42" t="s">
        <v>115</v>
      </c>
      <c r="C962" s="42">
        <v>11</v>
      </c>
      <c r="D962" s="42" t="s">
        <v>21</v>
      </c>
      <c r="E962" s="46" t="s">
        <v>40</v>
      </c>
      <c r="F962" s="46" t="s">
        <v>26</v>
      </c>
      <c r="G962" s="46" t="s">
        <v>23</v>
      </c>
      <c r="H962" s="46" t="s">
        <v>28</v>
      </c>
      <c r="I962" s="42"/>
      <c r="J962" s="43">
        <v>45870</v>
      </c>
      <c r="K962" s="43">
        <v>45870</v>
      </c>
      <c r="L962" s="55">
        <f>K962/1000</f>
        <v>45.87</v>
      </c>
      <c r="M962" s="12">
        <v>1</v>
      </c>
      <c r="P962" s="56">
        <f>K962/1000</f>
        <v>45.87</v>
      </c>
      <c r="Q962" s="53"/>
      <c r="R962" s="54"/>
    </row>
    <row r="963" spans="1:18" s="13" customFormat="1" ht="24" x14ac:dyDescent="0.2">
      <c r="A963" s="41" t="s">
        <v>42</v>
      </c>
      <c r="B963" s="42" t="s">
        <v>115</v>
      </c>
      <c r="C963" s="42">
        <v>11</v>
      </c>
      <c r="D963" s="42" t="s">
        <v>21</v>
      </c>
      <c r="E963" s="46" t="s">
        <v>40</v>
      </c>
      <c r="F963" s="46" t="s">
        <v>26</v>
      </c>
      <c r="G963" s="46" t="s">
        <v>23</v>
      </c>
      <c r="H963" s="46" t="s">
        <v>43</v>
      </c>
      <c r="I963" s="42"/>
      <c r="J963" s="43">
        <v>45870</v>
      </c>
      <c r="K963" s="43">
        <v>45870</v>
      </c>
      <c r="L963" s="65">
        <f>L964</f>
        <v>58.89</v>
      </c>
      <c r="P963" s="66">
        <f>P964</f>
        <v>58.89</v>
      </c>
      <c r="Q963" s="53"/>
      <c r="R963" s="54"/>
    </row>
    <row r="964" spans="1:18" s="13" customFormat="1" ht="24" x14ac:dyDescent="0.2">
      <c r="A964" s="41" t="s">
        <v>44</v>
      </c>
      <c r="B964" s="42" t="s">
        <v>115</v>
      </c>
      <c r="C964" s="42">
        <v>11</v>
      </c>
      <c r="D964" s="42" t="s">
        <v>21</v>
      </c>
      <c r="E964" s="46" t="s">
        <v>40</v>
      </c>
      <c r="F964" s="46" t="s">
        <v>26</v>
      </c>
      <c r="G964" s="46" t="s">
        <v>23</v>
      </c>
      <c r="H964" s="46" t="s">
        <v>43</v>
      </c>
      <c r="I964" s="42" t="s">
        <v>45</v>
      </c>
      <c r="J964" s="43">
        <v>12880</v>
      </c>
      <c r="K964" s="43">
        <v>12880</v>
      </c>
      <c r="L964" s="9">
        <f>L965+L966</f>
        <v>58.89</v>
      </c>
      <c r="P964" s="9">
        <f>P965+P966</f>
        <v>58.89</v>
      </c>
      <c r="Q964" s="53"/>
      <c r="R964" s="54"/>
    </row>
    <row r="965" spans="1:18" s="13" customFormat="1" ht="24" x14ac:dyDescent="0.2">
      <c r="A965" s="41" t="s">
        <v>113</v>
      </c>
      <c r="B965" s="42" t="s">
        <v>115</v>
      </c>
      <c r="C965" s="42">
        <v>11</v>
      </c>
      <c r="D965" s="42" t="s">
        <v>21</v>
      </c>
      <c r="E965" s="46" t="s">
        <v>40</v>
      </c>
      <c r="F965" s="46" t="s">
        <v>26</v>
      </c>
      <c r="G965" s="46" t="s">
        <v>23</v>
      </c>
      <c r="H965" s="46" t="s">
        <v>43</v>
      </c>
      <c r="I965" s="42" t="s">
        <v>114</v>
      </c>
      <c r="J965" s="43">
        <v>32990</v>
      </c>
      <c r="K965" s="43">
        <v>32990</v>
      </c>
      <c r="L965" s="55">
        <f>K965/1000</f>
        <v>32.99</v>
      </c>
      <c r="M965" s="12">
        <v>1</v>
      </c>
      <c r="P965" s="56">
        <f>K965/1000</f>
        <v>32.99</v>
      </c>
      <c r="Q965" s="53"/>
      <c r="R965" s="54"/>
    </row>
    <row r="966" spans="1:18" s="13" customFormat="1" ht="60" x14ac:dyDescent="0.2">
      <c r="A966" s="41" t="s">
        <v>46</v>
      </c>
      <c r="B966" s="42" t="s">
        <v>115</v>
      </c>
      <c r="C966" s="42">
        <v>11</v>
      </c>
      <c r="D966" s="42" t="s">
        <v>21</v>
      </c>
      <c r="E966" s="46" t="s">
        <v>40</v>
      </c>
      <c r="F966" s="46" t="s">
        <v>26</v>
      </c>
      <c r="G966" s="46" t="s">
        <v>47</v>
      </c>
      <c r="H966" s="46" t="s">
        <v>28</v>
      </c>
      <c r="I966" s="42"/>
      <c r="J966" s="43">
        <v>25900</v>
      </c>
      <c r="K966" s="43">
        <v>25900</v>
      </c>
      <c r="L966" s="55">
        <f>K966/1000</f>
        <v>25.9</v>
      </c>
      <c r="M966" s="12">
        <v>1</v>
      </c>
      <c r="P966" s="56">
        <f>K966/1000</f>
        <v>25.9</v>
      </c>
      <c r="Q966" s="53"/>
      <c r="R966" s="54"/>
    </row>
    <row r="967" spans="1:18" s="13" customFormat="1" x14ac:dyDescent="0.2">
      <c r="A967" s="41" t="s">
        <v>48</v>
      </c>
      <c r="B967" s="42" t="s">
        <v>115</v>
      </c>
      <c r="C967" s="42">
        <v>11</v>
      </c>
      <c r="D967" s="42" t="s">
        <v>21</v>
      </c>
      <c r="E967" s="46" t="s">
        <v>40</v>
      </c>
      <c r="F967" s="46" t="s">
        <v>26</v>
      </c>
      <c r="G967" s="46" t="s">
        <v>47</v>
      </c>
      <c r="H967" s="46" t="s">
        <v>49</v>
      </c>
      <c r="I967" s="42"/>
      <c r="J967" s="43">
        <v>25900</v>
      </c>
      <c r="K967" s="43">
        <v>25900</v>
      </c>
      <c r="L967" s="65">
        <f>L968+L976</f>
        <v>49603.090000000004</v>
      </c>
      <c r="P967" s="66">
        <f>P968+P976</f>
        <v>49603.090000000004</v>
      </c>
      <c r="Q967" s="53"/>
      <c r="R967" s="54"/>
    </row>
    <row r="968" spans="1:18" s="13" customFormat="1" ht="24" x14ac:dyDescent="0.2">
      <c r="A968" s="41" t="s">
        <v>44</v>
      </c>
      <c r="B968" s="42" t="s">
        <v>115</v>
      </c>
      <c r="C968" s="42">
        <v>11</v>
      </c>
      <c r="D968" s="42" t="s">
        <v>21</v>
      </c>
      <c r="E968" s="46" t="s">
        <v>40</v>
      </c>
      <c r="F968" s="46" t="s">
        <v>26</v>
      </c>
      <c r="G968" s="46" t="s">
        <v>47</v>
      </c>
      <c r="H968" s="46" t="s">
        <v>49</v>
      </c>
      <c r="I968" s="42" t="s">
        <v>45</v>
      </c>
      <c r="J968" s="43">
        <v>15100</v>
      </c>
      <c r="K968" s="43">
        <v>15100</v>
      </c>
      <c r="L968" s="65">
        <f>L969</f>
        <v>48309.29</v>
      </c>
      <c r="P968" s="66">
        <f>P969</f>
        <v>48309.29</v>
      </c>
      <c r="Q968" s="53"/>
      <c r="R968" s="54"/>
    </row>
    <row r="969" spans="1:18" s="13" customFormat="1" ht="24" x14ac:dyDescent="0.2">
      <c r="A969" s="41" t="s">
        <v>113</v>
      </c>
      <c r="B969" s="42" t="s">
        <v>115</v>
      </c>
      <c r="C969" s="42">
        <v>11</v>
      </c>
      <c r="D969" s="42" t="s">
        <v>21</v>
      </c>
      <c r="E969" s="46" t="s">
        <v>40</v>
      </c>
      <c r="F969" s="46" t="s">
        <v>26</v>
      </c>
      <c r="G969" s="46" t="s">
        <v>47</v>
      </c>
      <c r="H969" s="46" t="s">
        <v>49</v>
      </c>
      <c r="I969" s="42" t="s">
        <v>114</v>
      </c>
      <c r="J969" s="43">
        <v>10800</v>
      </c>
      <c r="K969" s="43">
        <v>10800</v>
      </c>
      <c r="L969" s="65">
        <f>L970+L973</f>
        <v>48309.29</v>
      </c>
      <c r="P969" s="66">
        <f>P970+P973</f>
        <v>48309.29</v>
      </c>
      <c r="Q969" s="53"/>
      <c r="R969" s="54"/>
    </row>
    <row r="970" spans="1:18" s="13" customFormat="1" hidden="1" x14ac:dyDescent="0.2">
      <c r="A970" s="41" t="s">
        <v>93</v>
      </c>
      <c r="B970" s="42" t="s">
        <v>115</v>
      </c>
      <c r="C970" s="42" t="s">
        <v>323</v>
      </c>
      <c r="D970" s="42" t="s">
        <v>21</v>
      </c>
      <c r="E970" s="46" t="s">
        <v>94</v>
      </c>
      <c r="F970" s="46" t="s">
        <v>26</v>
      </c>
      <c r="G970" s="46" t="s">
        <v>27</v>
      </c>
      <c r="H970" s="46" t="s">
        <v>28</v>
      </c>
      <c r="I970" s="46"/>
      <c r="J970" s="47">
        <v>0</v>
      </c>
      <c r="K970" s="47">
        <v>0</v>
      </c>
      <c r="L970" s="65">
        <f>L971</f>
        <v>0</v>
      </c>
      <c r="P970" s="66">
        <f>P971</f>
        <v>0</v>
      </c>
      <c r="Q970" s="53"/>
      <c r="R970" s="54"/>
    </row>
    <row r="971" spans="1:18" s="13" customFormat="1" hidden="1" x14ac:dyDescent="0.2">
      <c r="A971" s="41" t="s">
        <v>95</v>
      </c>
      <c r="B971" s="42" t="s">
        <v>115</v>
      </c>
      <c r="C971" s="42" t="s">
        <v>323</v>
      </c>
      <c r="D971" s="42" t="s">
        <v>21</v>
      </c>
      <c r="E971" s="46" t="s">
        <v>94</v>
      </c>
      <c r="F971" s="46" t="s">
        <v>96</v>
      </c>
      <c r="G971" s="46" t="s">
        <v>27</v>
      </c>
      <c r="H971" s="46" t="s">
        <v>28</v>
      </c>
      <c r="I971" s="46"/>
      <c r="J971" s="47">
        <v>0</v>
      </c>
      <c r="K971" s="47">
        <v>0</v>
      </c>
      <c r="L971" s="9">
        <f>L972</f>
        <v>0</v>
      </c>
      <c r="P971" s="9">
        <f>P972</f>
        <v>0</v>
      </c>
      <c r="Q971" s="53"/>
      <c r="R971" s="54"/>
    </row>
    <row r="972" spans="1:18" s="13" customFormat="1" ht="72" hidden="1" x14ac:dyDescent="0.2">
      <c r="A972" s="41" t="s">
        <v>517</v>
      </c>
      <c r="B972" s="42" t="s">
        <v>115</v>
      </c>
      <c r="C972" s="42" t="s">
        <v>323</v>
      </c>
      <c r="D972" s="42" t="s">
        <v>21</v>
      </c>
      <c r="E972" s="46" t="s">
        <v>94</v>
      </c>
      <c r="F972" s="46" t="s">
        <v>96</v>
      </c>
      <c r="G972" s="46" t="s">
        <v>27</v>
      </c>
      <c r="H972" s="46" t="s">
        <v>518</v>
      </c>
      <c r="I972" s="46"/>
      <c r="J972" s="47">
        <v>0</v>
      </c>
      <c r="K972" s="47">
        <v>0</v>
      </c>
      <c r="L972" s="55">
        <f>K972/1000</f>
        <v>0</v>
      </c>
      <c r="M972" s="12">
        <v>1</v>
      </c>
      <c r="P972" s="56">
        <f>K972/1000</f>
        <v>0</v>
      </c>
      <c r="Q972" s="53"/>
      <c r="R972" s="54"/>
    </row>
    <row r="973" spans="1:18" s="13" customFormat="1" ht="24" hidden="1" x14ac:dyDescent="0.2">
      <c r="A973" s="41" t="s">
        <v>44</v>
      </c>
      <c r="B973" s="42" t="s">
        <v>115</v>
      </c>
      <c r="C973" s="42" t="s">
        <v>323</v>
      </c>
      <c r="D973" s="42" t="s">
        <v>21</v>
      </c>
      <c r="E973" s="46" t="s">
        <v>94</v>
      </c>
      <c r="F973" s="46" t="s">
        <v>96</v>
      </c>
      <c r="G973" s="46" t="s">
        <v>27</v>
      </c>
      <c r="H973" s="46" t="s">
        <v>518</v>
      </c>
      <c r="I973" s="46" t="s">
        <v>45</v>
      </c>
      <c r="J973" s="47">
        <v>0</v>
      </c>
      <c r="K973" s="47">
        <v>0</v>
      </c>
      <c r="L973" s="65">
        <f>L974</f>
        <v>48309.29</v>
      </c>
      <c r="P973" s="66">
        <f>P974</f>
        <v>48309.29</v>
      </c>
      <c r="Q973" s="53"/>
      <c r="R973" s="54"/>
    </row>
    <row r="974" spans="1:18" s="13" customFormat="1" ht="24" hidden="1" x14ac:dyDescent="0.2">
      <c r="A974" s="41" t="s">
        <v>113</v>
      </c>
      <c r="B974" s="42" t="s">
        <v>115</v>
      </c>
      <c r="C974" s="42" t="s">
        <v>323</v>
      </c>
      <c r="D974" s="42" t="s">
        <v>21</v>
      </c>
      <c r="E974" s="46" t="s">
        <v>94</v>
      </c>
      <c r="F974" s="46" t="s">
        <v>96</v>
      </c>
      <c r="G974" s="46" t="s">
        <v>27</v>
      </c>
      <c r="H974" s="46" t="s">
        <v>518</v>
      </c>
      <c r="I974" s="42" t="s">
        <v>114</v>
      </c>
      <c r="J974" s="43">
        <v>0</v>
      </c>
      <c r="K974" s="43">
        <v>0</v>
      </c>
      <c r="L974" s="9">
        <f>L975</f>
        <v>48309.29</v>
      </c>
      <c r="P974" s="9">
        <f>P975</f>
        <v>48309.29</v>
      </c>
      <c r="Q974" s="53"/>
      <c r="R974" s="54"/>
    </row>
    <row r="975" spans="1:18" s="13" customFormat="1" x14ac:dyDescent="0.2">
      <c r="A975" s="41" t="s">
        <v>195</v>
      </c>
      <c r="B975" s="42" t="s">
        <v>115</v>
      </c>
      <c r="C975" s="42">
        <v>11</v>
      </c>
      <c r="D975" s="42" t="s">
        <v>23</v>
      </c>
      <c r="E975" s="42"/>
      <c r="F975" s="42"/>
      <c r="G975" s="42"/>
      <c r="H975" s="42"/>
      <c r="I975" s="42"/>
      <c r="J975" s="43">
        <v>48309290</v>
      </c>
      <c r="K975" s="43">
        <v>48309290</v>
      </c>
      <c r="L975" s="55">
        <f>K975/1000</f>
        <v>48309.29</v>
      </c>
      <c r="M975" s="12">
        <v>1</v>
      </c>
      <c r="P975" s="56">
        <f>K975/1000</f>
        <v>48309.29</v>
      </c>
      <c r="Q975" s="53"/>
      <c r="R975" s="54"/>
    </row>
    <row r="976" spans="1:18" s="13" customFormat="1" ht="36" x14ac:dyDescent="0.2">
      <c r="A976" s="41" t="s">
        <v>196</v>
      </c>
      <c r="B976" s="42" t="s">
        <v>115</v>
      </c>
      <c r="C976" s="42">
        <v>11</v>
      </c>
      <c r="D976" s="42" t="s">
        <v>23</v>
      </c>
      <c r="E976" s="46" t="s">
        <v>51</v>
      </c>
      <c r="F976" s="46" t="s">
        <v>26</v>
      </c>
      <c r="G976" s="46" t="s">
        <v>27</v>
      </c>
      <c r="H976" s="46" t="s">
        <v>28</v>
      </c>
      <c r="I976" s="42"/>
      <c r="J976" s="43">
        <v>47674610</v>
      </c>
      <c r="K976" s="43">
        <v>47674610</v>
      </c>
      <c r="L976" s="65">
        <f>L977</f>
        <v>1293.8</v>
      </c>
      <c r="P976" s="66">
        <f>P977</f>
        <v>1293.8</v>
      </c>
      <c r="Q976" s="53"/>
      <c r="R976" s="54"/>
    </row>
    <row r="977" spans="1:18" s="13" customFormat="1" ht="48" x14ac:dyDescent="0.2">
      <c r="A977" s="41" t="s">
        <v>197</v>
      </c>
      <c r="B977" s="42" t="s">
        <v>115</v>
      </c>
      <c r="C977" s="42">
        <v>11</v>
      </c>
      <c r="D977" s="42" t="s">
        <v>23</v>
      </c>
      <c r="E977" s="46" t="s">
        <v>51</v>
      </c>
      <c r="F977" s="46" t="s">
        <v>26</v>
      </c>
      <c r="G977" s="46" t="s">
        <v>21</v>
      </c>
      <c r="H977" s="46" t="s">
        <v>28</v>
      </c>
      <c r="I977" s="42"/>
      <c r="J977" s="43">
        <v>47674610</v>
      </c>
      <c r="K977" s="43">
        <v>47674610</v>
      </c>
      <c r="L977" s="65">
        <f>L978+L981</f>
        <v>1293.8</v>
      </c>
      <c r="P977" s="66">
        <f>P978+P981</f>
        <v>1293.8</v>
      </c>
      <c r="Q977" s="53"/>
      <c r="R977" s="54"/>
    </row>
    <row r="978" spans="1:18" s="13" customFormat="1" ht="24" x14ac:dyDescent="0.2">
      <c r="A978" s="41" t="s">
        <v>111</v>
      </c>
      <c r="B978" s="42" t="s">
        <v>115</v>
      </c>
      <c r="C978" s="42">
        <v>11</v>
      </c>
      <c r="D978" s="42" t="s">
        <v>23</v>
      </c>
      <c r="E978" s="42" t="s">
        <v>51</v>
      </c>
      <c r="F978" s="42" t="s">
        <v>26</v>
      </c>
      <c r="G978" s="42" t="s">
        <v>21</v>
      </c>
      <c r="H978" s="42" t="s">
        <v>112</v>
      </c>
      <c r="I978" s="42"/>
      <c r="J978" s="43">
        <v>47674610</v>
      </c>
      <c r="K978" s="43">
        <v>47674610</v>
      </c>
      <c r="L978" s="65">
        <f>L979</f>
        <v>1293.8</v>
      </c>
      <c r="P978" s="66">
        <f>P979</f>
        <v>1293.8</v>
      </c>
      <c r="Q978" s="53"/>
      <c r="R978" s="54"/>
    </row>
    <row r="979" spans="1:18" s="13" customFormat="1" ht="60" x14ac:dyDescent="0.2">
      <c r="A979" s="41" t="s">
        <v>508</v>
      </c>
      <c r="B979" s="42" t="s">
        <v>115</v>
      </c>
      <c r="C979" s="42">
        <v>11</v>
      </c>
      <c r="D979" s="42" t="s">
        <v>23</v>
      </c>
      <c r="E979" s="42" t="s">
        <v>51</v>
      </c>
      <c r="F979" s="42" t="s">
        <v>26</v>
      </c>
      <c r="G979" s="42" t="s">
        <v>21</v>
      </c>
      <c r="H979" s="42" t="s">
        <v>112</v>
      </c>
      <c r="I979" s="42" t="s">
        <v>34</v>
      </c>
      <c r="J979" s="43">
        <v>5025900</v>
      </c>
      <c r="K979" s="43">
        <v>5025900</v>
      </c>
      <c r="L979" s="9">
        <f>L980</f>
        <v>1293.8</v>
      </c>
      <c r="P979" s="9">
        <f>P980</f>
        <v>1293.8</v>
      </c>
      <c r="Q979" s="53"/>
      <c r="R979" s="54"/>
    </row>
    <row r="980" spans="1:18" s="13" customFormat="1" ht="24" x14ac:dyDescent="0.2">
      <c r="A980" s="41" t="s">
        <v>44</v>
      </c>
      <c r="B980" s="42" t="s">
        <v>115</v>
      </c>
      <c r="C980" s="42">
        <v>11</v>
      </c>
      <c r="D980" s="42" t="s">
        <v>23</v>
      </c>
      <c r="E980" s="42" t="s">
        <v>51</v>
      </c>
      <c r="F980" s="42" t="s">
        <v>26</v>
      </c>
      <c r="G980" s="42" t="s">
        <v>21</v>
      </c>
      <c r="H980" s="42" t="s">
        <v>112</v>
      </c>
      <c r="I980" s="42" t="s">
        <v>45</v>
      </c>
      <c r="J980" s="43">
        <v>1293800</v>
      </c>
      <c r="K980" s="43">
        <v>1293800</v>
      </c>
      <c r="L980" s="55">
        <f>K980/1000</f>
        <v>1293.8</v>
      </c>
      <c r="M980" s="12">
        <v>1</v>
      </c>
      <c r="P980" s="56">
        <f>K980/1000</f>
        <v>1293.8</v>
      </c>
      <c r="Q980" s="53"/>
      <c r="R980" s="54"/>
    </row>
    <row r="981" spans="1:18" s="13" customFormat="1" ht="24" x14ac:dyDescent="0.2">
      <c r="A981" s="41" t="s">
        <v>113</v>
      </c>
      <c r="B981" s="42" t="s">
        <v>115</v>
      </c>
      <c r="C981" s="42">
        <v>11</v>
      </c>
      <c r="D981" s="42" t="s">
        <v>23</v>
      </c>
      <c r="E981" s="42" t="s">
        <v>51</v>
      </c>
      <c r="F981" s="42" t="s">
        <v>26</v>
      </c>
      <c r="G981" s="42" t="s">
        <v>21</v>
      </c>
      <c r="H981" s="42" t="s">
        <v>112</v>
      </c>
      <c r="I981" s="42" t="s">
        <v>114</v>
      </c>
      <c r="J981" s="43">
        <v>39952860</v>
      </c>
      <c r="K981" s="43">
        <v>39952860</v>
      </c>
      <c r="L981" s="65">
        <f>L982</f>
        <v>0</v>
      </c>
      <c r="P981" s="66">
        <f>P982</f>
        <v>0</v>
      </c>
      <c r="Q981" s="53"/>
      <c r="R981" s="54"/>
    </row>
    <row r="982" spans="1:18" s="13" customFormat="1" x14ac:dyDescent="0.2">
      <c r="A982" s="41" t="s">
        <v>79</v>
      </c>
      <c r="B982" s="42" t="s">
        <v>115</v>
      </c>
      <c r="C982" s="42">
        <v>11</v>
      </c>
      <c r="D982" s="42" t="s">
        <v>23</v>
      </c>
      <c r="E982" s="42" t="s">
        <v>51</v>
      </c>
      <c r="F982" s="42" t="s">
        <v>26</v>
      </c>
      <c r="G982" s="42" t="s">
        <v>21</v>
      </c>
      <c r="H982" s="42" t="s">
        <v>112</v>
      </c>
      <c r="I982" s="42" t="s">
        <v>80</v>
      </c>
      <c r="J982" s="43">
        <v>1402050</v>
      </c>
      <c r="K982" s="43">
        <v>1402050</v>
      </c>
      <c r="L982" s="9">
        <f>L983</f>
        <v>0</v>
      </c>
      <c r="P982" s="9">
        <f>P983</f>
        <v>0</v>
      </c>
      <c r="Q982" s="53"/>
      <c r="R982" s="54"/>
    </row>
    <row r="983" spans="1:18" s="13" customFormat="1" ht="36" hidden="1" x14ac:dyDescent="0.2">
      <c r="A983" s="41" t="s">
        <v>385</v>
      </c>
      <c r="B983" s="42" t="s">
        <v>115</v>
      </c>
      <c r="C983" s="42">
        <v>11</v>
      </c>
      <c r="D983" s="42" t="s">
        <v>23</v>
      </c>
      <c r="E983" s="42" t="s">
        <v>51</v>
      </c>
      <c r="F983" s="42" t="s">
        <v>26</v>
      </c>
      <c r="G983" s="42" t="s">
        <v>21</v>
      </c>
      <c r="H983" s="42" t="s">
        <v>386</v>
      </c>
      <c r="I983" s="42"/>
      <c r="J983" s="43">
        <v>0</v>
      </c>
      <c r="K983" s="43">
        <v>0</v>
      </c>
      <c r="L983" s="55">
        <f>K983/1000</f>
        <v>0</v>
      </c>
      <c r="M983" s="12">
        <v>1</v>
      </c>
      <c r="P983" s="56">
        <f>K983/1000</f>
        <v>0</v>
      </c>
      <c r="Q983" s="53"/>
      <c r="R983" s="54"/>
    </row>
    <row r="984" spans="1:18" s="13" customFormat="1" ht="60" hidden="1" x14ac:dyDescent="0.2">
      <c r="A984" s="41" t="s">
        <v>508</v>
      </c>
      <c r="B984" s="42" t="s">
        <v>115</v>
      </c>
      <c r="C984" s="42">
        <v>11</v>
      </c>
      <c r="D984" s="42" t="s">
        <v>23</v>
      </c>
      <c r="E984" s="42" t="s">
        <v>51</v>
      </c>
      <c r="F984" s="42" t="s">
        <v>26</v>
      </c>
      <c r="G984" s="42" t="s">
        <v>21</v>
      </c>
      <c r="H984" s="42" t="s">
        <v>386</v>
      </c>
      <c r="I984" s="42" t="s">
        <v>34</v>
      </c>
      <c r="J984" s="43">
        <v>0</v>
      </c>
      <c r="K984" s="43">
        <v>0</v>
      </c>
      <c r="L984" s="65" t="e">
        <f>L985+L1009+L1026</f>
        <v>#REF!</v>
      </c>
      <c r="P984" s="66" t="e">
        <f>P985+P1009+P1026</f>
        <v>#REF!</v>
      </c>
      <c r="Q984" s="53"/>
      <c r="R984" s="54"/>
    </row>
    <row r="985" spans="1:18" s="13" customFormat="1" ht="24" hidden="1" x14ac:dyDescent="0.2">
      <c r="A985" s="41" t="s">
        <v>44</v>
      </c>
      <c r="B985" s="42" t="s">
        <v>115</v>
      </c>
      <c r="C985" s="42">
        <v>11</v>
      </c>
      <c r="D985" s="42" t="s">
        <v>23</v>
      </c>
      <c r="E985" s="42" t="s">
        <v>51</v>
      </c>
      <c r="F985" s="42" t="s">
        <v>26</v>
      </c>
      <c r="G985" s="42" t="s">
        <v>21</v>
      </c>
      <c r="H985" s="42" t="s">
        <v>386</v>
      </c>
      <c r="I985" s="42" t="s">
        <v>45</v>
      </c>
      <c r="J985" s="43">
        <v>0</v>
      </c>
      <c r="K985" s="43">
        <v>0</v>
      </c>
      <c r="L985" s="65">
        <f>L986</f>
        <v>3737.7400000000002</v>
      </c>
      <c r="P985" s="66">
        <f>P986</f>
        <v>3737.7400000000002</v>
      </c>
      <c r="Q985" s="53"/>
      <c r="R985" s="54"/>
    </row>
    <row r="986" spans="1:18" s="13" customFormat="1" ht="48" hidden="1" x14ac:dyDescent="0.2">
      <c r="A986" s="41" t="s">
        <v>572</v>
      </c>
      <c r="B986" s="42" t="s">
        <v>115</v>
      </c>
      <c r="C986" s="42">
        <v>11</v>
      </c>
      <c r="D986" s="42" t="s">
        <v>23</v>
      </c>
      <c r="E986" s="42" t="s">
        <v>51</v>
      </c>
      <c r="F986" s="42" t="s">
        <v>26</v>
      </c>
      <c r="G986" s="42" t="s">
        <v>21</v>
      </c>
      <c r="H986" s="42" t="s">
        <v>573</v>
      </c>
      <c r="I986" s="42"/>
      <c r="J986" s="43">
        <v>0</v>
      </c>
      <c r="K986" s="43">
        <v>0</v>
      </c>
      <c r="L986" s="65">
        <f>L1002+L987</f>
        <v>3737.7400000000002</v>
      </c>
      <c r="P986" s="66">
        <f>P1002+P987</f>
        <v>3737.7400000000002</v>
      </c>
      <c r="Q986" s="53"/>
      <c r="R986" s="54"/>
    </row>
    <row r="987" spans="1:18" s="13" customFormat="1" ht="24" hidden="1" x14ac:dyDescent="0.2">
      <c r="A987" s="41" t="s">
        <v>44</v>
      </c>
      <c r="B987" s="42" t="s">
        <v>115</v>
      </c>
      <c r="C987" s="42">
        <v>11</v>
      </c>
      <c r="D987" s="42" t="s">
        <v>23</v>
      </c>
      <c r="E987" s="42" t="s">
        <v>51</v>
      </c>
      <c r="F987" s="42" t="s">
        <v>26</v>
      </c>
      <c r="G987" s="42" t="s">
        <v>21</v>
      </c>
      <c r="H987" s="42" t="s">
        <v>573</v>
      </c>
      <c r="I987" s="42" t="s">
        <v>45</v>
      </c>
      <c r="J987" s="43">
        <v>0</v>
      </c>
      <c r="K987" s="43">
        <v>0</v>
      </c>
      <c r="L987" s="65">
        <f>L988+L992+L998+L995</f>
        <v>839.13</v>
      </c>
      <c r="P987" s="66">
        <f>P988+P992+P998+P995</f>
        <v>839.13</v>
      </c>
      <c r="Q987" s="53"/>
      <c r="R987" s="54"/>
    </row>
    <row r="988" spans="1:18" s="13" customFormat="1" ht="48" x14ac:dyDescent="0.2">
      <c r="A988" s="41" t="s">
        <v>39</v>
      </c>
      <c r="B988" s="42" t="s">
        <v>115</v>
      </c>
      <c r="C988" s="42">
        <v>11</v>
      </c>
      <c r="D988" s="42" t="s">
        <v>23</v>
      </c>
      <c r="E988" s="46" t="s">
        <v>40</v>
      </c>
      <c r="F988" s="46" t="s">
        <v>26</v>
      </c>
      <c r="G988" s="46" t="s">
        <v>27</v>
      </c>
      <c r="H988" s="46" t="s">
        <v>28</v>
      </c>
      <c r="I988" s="42"/>
      <c r="J988" s="43">
        <v>634680</v>
      </c>
      <c r="K988" s="43">
        <v>634680</v>
      </c>
      <c r="L988" s="65">
        <f>L989</f>
        <v>730.26</v>
      </c>
      <c r="P988" s="66">
        <f>P989</f>
        <v>730.26</v>
      </c>
      <c r="Q988" s="53"/>
      <c r="R988" s="54"/>
    </row>
    <row r="989" spans="1:18" s="13" customFormat="1" ht="60" x14ac:dyDescent="0.2">
      <c r="A989" s="41" t="s">
        <v>41</v>
      </c>
      <c r="B989" s="42" t="s">
        <v>115</v>
      </c>
      <c r="C989" s="42">
        <v>11</v>
      </c>
      <c r="D989" s="42" t="s">
        <v>23</v>
      </c>
      <c r="E989" s="46" t="s">
        <v>40</v>
      </c>
      <c r="F989" s="46" t="s">
        <v>26</v>
      </c>
      <c r="G989" s="46" t="s">
        <v>23</v>
      </c>
      <c r="H989" s="46" t="s">
        <v>28</v>
      </c>
      <c r="I989" s="42"/>
      <c r="J989" s="43">
        <v>525810</v>
      </c>
      <c r="K989" s="43">
        <v>525810</v>
      </c>
      <c r="L989" s="9">
        <f>L990+L991</f>
        <v>730.26</v>
      </c>
      <c r="P989" s="9">
        <f>P990+P991</f>
        <v>730.26</v>
      </c>
      <c r="Q989" s="53"/>
      <c r="R989" s="54"/>
    </row>
    <row r="990" spans="1:18" s="13" customFormat="1" ht="24" x14ac:dyDescent="0.2">
      <c r="A990" s="41" t="s">
        <v>42</v>
      </c>
      <c r="B990" s="42" t="s">
        <v>115</v>
      </c>
      <c r="C990" s="42">
        <v>11</v>
      </c>
      <c r="D990" s="42" t="s">
        <v>23</v>
      </c>
      <c r="E990" s="46" t="s">
        <v>40</v>
      </c>
      <c r="F990" s="46" t="s">
        <v>26</v>
      </c>
      <c r="G990" s="46" t="s">
        <v>23</v>
      </c>
      <c r="H990" s="46" t="s">
        <v>43</v>
      </c>
      <c r="I990" s="42"/>
      <c r="J990" s="43">
        <v>525810</v>
      </c>
      <c r="K990" s="43">
        <v>525810</v>
      </c>
      <c r="L990" s="55">
        <f>K990/1000</f>
        <v>525.80999999999995</v>
      </c>
      <c r="M990" s="12">
        <v>1</v>
      </c>
      <c r="P990" s="56">
        <f>K990/1000</f>
        <v>525.80999999999995</v>
      </c>
      <c r="Q990" s="53"/>
      <c r="R990" s="54"/>
    </row>
    <row r="991" spans="1:18" s="13" customFormat="1" ht="24" x14ac:dyDescent="0.2">
      <c r="A991" s="41" t="s">
        <v>44</v>
      </c>
      <c r="B991" s="42" t="s">
        <v>115</v>
      </c>
      <c r="C991" s="42">
        <v>11</v>
      </c>
      <c r="D991" s="42" t="s">
        <v>23</v>
      </c>
      <c r="E991" s="46" t="s">
        <v>40</v>
      </c>
      <c r="F991" s="46" t="s">
        <v>26</v>
      </c>
      <c r="G991" s="46" t="s">
        <v>23</v>
      </c>
      <c r="H991" s="46" t="s">
        <v>43</v>
      </c>
      <c r="I991" s="42" t="s">
        <v>45</v>
      </c>
      <c r="J991" s="43">
        <v>204450</v>
      </c>
      <c r="K991" s="43">
        <v>204450</v>
      </c>
      <c r="L991" s="55">
        <f>K991/1000</f>
        <v>204.45</v>
      </c>
      <c r="M991" s="12">
        <v>1</v>
      </c>
      <c r="P991" s="56">
        <f>K991/1000</f>
        <v>204.45</v>
      </c>
      <c r="Q991" s="53"/>
      <c r="R991" s="54"/>
    </row>
    <row r="992" spans="1:18" s="13" customFormat="1" ht="24" x14ac:dyDescent="0.2">
      <c r="A992" s="41" t="s">
        <v>113</v>
      </c>
      <c r="B992" s="42" t="s">
        <v>115</v>
      </c>
      <c r="C992" s="42">
        <v>11</v>
      </c>
      <c r="D992" s="42" t="s">
        <v>23</v>
      </c>
      <c r="E992" s="46" t="s">
        <v>40</v>
      </c>
      <c r="F992" s="46" t="s">
        <v>26</v>
      </c>
      <c r="G992" s="46" t="s">
        <v>23</v>
      </c>
      <c r="H992" s="46" t="s">
        <v>43</v>
      </c>
      <c r="I992" s="42" t="s">
        <v>114</v>
      </c>
      <c r="J992" s="47">
        <v>321360</v>
      </c>
      <c r="K992" s="47">
        <v>321360</v>
      </c>
      <c r="L992" s="65">
        <f>L993</f>
        <v>108.87</v>
      </c>
      <c r="P992" s="66">
        <f>P993</f>
        <v>108.87</v>
      </c>
      <c r="Q992" s="53"/>
      <c r="R992" s="54"/>
    </row>
    <row r="993" spans="1:18" s="13" customFormat="1" ht="60" x14ac:dyDescent="0.2">
      <c r="A993" s="41" t="s">
        <v>46</v>
      </c>
      <c r="B993" s="42" t="s">
        <v>115</v>
      </c>
      <c r="C993" s="42">
        <v>11</v>
      </c>
      <c r="D993" s="42" t="s">
        <v>23</v>
      </c>
      <c r="E993" s="46" t="s">
        <v>40</v>
      </c>
      <c r="F993" s="46" t="s">
        <v>26</v>
      </c>
      <c r="G993" s="46" t="s">
        <v>47</v>
      </c>
      <c r="H993" s="46" t="s">
        <v>28</v>
      </c>
      <c r="I993" s="42"/>
      <c r="J993" s="43">
        <v>108870</v>
      </c>
      <c r="K993" s="43">
        <v>108870</v>
      </c>
      <c r="L993" s="9">
        <f>L994</f>
        <v>108.87</v>
      </c>
      <c r="P993" s="9">
        <f>P994</f>
        <v>108.87</v>
      </c>
      <c r="Q993" s="53"/>
      <c r="R993" s="54"/>
    </row>
    <row r="994" spans="1:18" s="13" customFormat="1" x14ac:dyDescent="0.2">
      <c r="A994" s="41" t="s">
        <v>48</v>
      </c>
      <c r="B994" s="42" t="s">
        <v>115</v>
      </c>
      <c r="C994" s="42">
        <v>11</v>
      </c>
      <c r="D994" s="42" t="s">
        <v>23</v>
      </c>
      <c r="E994" s="46" t="s">
        <v>40</v>
      </c>
      <c r="F994" s="46" t="s">
        <v>26</v>
      </c>
      <c r="G994" s="46" t="s">
        <v>47</v>
      </c>
      <c r="H994" s="46" t="s">
        <v>49</v>
      </c>
      <c r="I994" s="42"/>
      <c r="J994" s="43">
        <v>108870</v>
      </c>
      <c r="K994" s="43">
        <v>108870</v>
      </c>
      <c r="L994" s="55">
        <f>K994/1000</f>
        <v>108.87</v>
      </c>
      <c r="M994" s="12">
        <v>1</v>
      </c>
      <c r="P994" s="56">
        <f>K994/1000</f>
        <v>108.87</v>
      </c>
      <c r="Q994" s="53"/>
      <c r="R994" s="54"/>
    </row>
    <row r="995" spans="1:18" s="13" customFormat="1" ht="24" x14ac:dyDescent="0.2">
      <c r="A995" s="41" t="s">
        <v>44</v>
      </c>
      <c r="B995" s="42" t="s">
        <v>115</v>
      </c>
      <c r="C995" s="42">
        <v>11</v>
      </c>
      <c r="D995" s="42" t="s">
        <v>23</v>
      </c>
      <c r="E995" s="46" t="s">
        <v>40</v>
      </c>
      <c r="F995" s="46" t="s">
        <v>26</v>
      </c>
      <c r="G995" s="46" t="s">
        <v>47</v>
      </c>
      <c r="H995" s="46" t="s">
        <v>49</v>
      </c>
      <c r="I995" s="42" t="s">
        <v>45</v>
      </c>
      <c r="J995" s="43">
        <v>37070</v>
      </c>
      <c r="K995" s="43">
        <v>37070</v>
      </c>
      <c r="L995" s="65">
        <f>L996</f>
        <v>0</v>
      </c>
      <c r="P995" s="66">
        <f>P996</f>
        <v>0</v>
      </c>
      <c r="Q995" s="53"/>
      <c r="R995" s="54"/>
    </row>
    <row r="996" spans="1:18" s="13" customFormat="1" ht="24" x14ac:dyDescent="0.2">
      <c r="A996" s="41" t="s">
        <v>113</v>
      </c>
      <c r="B996" s="42" t="s">
        <v>115</v>
      </c>
      <c r="C996" s="42">
        <v>11</v>
      </c>
      <c r="D996" s="42" t="s">
        <v>23</v>
      </c>
      <c r="E996" s="46" t="s">
        <v>40</v>
      </c>
      <c r="F996" s="46" t="s">
        <v>26</v>
      </c>
      <c r="G996" s="46" t="s">
        <v>47</v>
      </c>
      <c r="H996" s="46" t="s">
        <v>49</v>
      </c>
      <c r="I996" s="42" t="s">
        <v>114</v>
      </c>
      <c r="J996" s="47">
        <v>71800</v>
      </c>
      <c r="K996" s="47">
        <v>71800</v>
      </c>
      <c r="L996" s="9">
        <f>L997</f>
        <v>0</v>
      </c>
      <c r="P996" s="9">
        <f>P997</f>
        <v>0</v>
      </c>
      <c r="Q996" s="53"/>
      <c r="R996" s="54"/>
    </row>
    <row r="997" spans="1:18" s="13" customFormat="1" ht="36" hidden="1" x14ac:dyDescent="0.2">
      <c r="A997" s="41" t="s">
        <v>170</v>
      </c>
      <c r="B997" s="42" t="s">
        <v>115</v>
      </c>
      <c r="C997" s="42">
        <v>11</v>
      </c>
      <c r="D997" s="42" t="s">
        <v>23</v>
      </c>
      <c r="E997" s="46" t="s">
        <v>99</v>
      </c>
      <c r="F997" s="46" t="s">
        <v>26</v>
      </c>
      <c r="G997" s="46" t="s">
        <v>27</v>
      </c>
      <c r="H997" s="46" t="s">
        <v>28</v>
      </c>
      <c r="I997" s="46"/>
      <c r="J997" s="47">
        <v>0</v>
      </c>
      <c r="K997" s="47">
        <v>0</v>
      </c>
      <c r="L997" s="55">
        <f>K997/1000</f>
        <v>0</v>
      </c>
      <c r="M997" s="12">
        <v>1</v>
      </c>
      <c r="P997" s="56">
        <f>K997/1000</f>
        <v>0</v>
      </c>
      <c r="Q997" s="53"/>
      <c r="R997" s="54"/>
    </row>
    <row r="998" spans="1:18" s="13" customFormat="1" ht="24" hidden="1" x14ac:dyDescent="0.2">
      <c r="A998" s="41" t="s">
        <v>171</v>
      </c>
      <c r="B998" s="42" t="s">
        <v>115</v>
      </c>
      <c r="C998" s="42">
        <v>11</v>
      </c>
      <c r="D998" s="42" t="s">
        <v>23</v>
      </c>
      <c r="E998" s="46" t="s">
        <v>99</v>
      </c>
      <c r="F998" s="46" t="s">
        <v>26</v>
      </c>
      <c r="G998" s="46" t="s">
        <v>47</v>
      </c>
      <c r="H998" s="46" t="s">
        <v>28</v>
      </c>
      <c r="I998" s="46"/>
      <c r="J998" s="47">
        <v>0</v>
      </c>
      <c r="K998" s="47">
        <v>0</v>
      </c>
      <c r="L998" s="65">
        <f>L999</f>
        <v>0</v>
      </c>
      <c r="P998" s="66">
        <f>P999</f>
        <v>0</v>
      </c>
      <c r="Q998" s="53"/>
      <c r="R998" s="54"/>
    </row>
    <row r="999" spans="1:18" s="13" customFormat="1" ht="60" hidden="1" x14ac:dyDescent="0.2">
      <c r="A999" s="64" t="s">
        <v>550</v>
      </c>
      <c r="B999" s="42" t="s">
        <v>115</v>
      </c>
      <c r="C999" s="42">
        <v>11</v>
      </c>
      <c r="D999" s="42" t="s">
        <v>23</v>
      </c>
      <c r="E999" s="46" t="s">
        <v>99</v>
      </c>
      <c r="F999" s="46" t="s">
        <v>26</v>
      </c>
      <c r="G999" s="46" t="s">
        <v>47</v>
      </c>
      <c r="H999" s="46" t="s">
        <v>283</v>
      </c>
      <c r="I999" s="46"/>
      <c r="J999" s="47">
        <v>0</v>
      </c>
      <c r="K999" s="47">
        <v>0</v>
      </c>
      <c r="L999" s="9">
        <f>L1000+L1001</f>
        <v>0</v>
      </c>
      <c r="P999" s="9">
        <f>P1000+P1001</f>
        <v>0</v>
      </c>
      <c r="Q999" s="53"/>
      <c r="R999" s="54"/>
    </row>
    <row r="1000" spans="1:18" s="13" customFormat="1" ht="24" hidden="1" x14ac:dyDescent="0.2">
      <c r="A1000" s="41" t="s">
        <v>44</v>
      </c>
      <c r="B1000" s="42" t="s">
        <v>115</v>
      </c>
      <c r="C1000" s="42">
        <v>11</v>
      </c>
      <c r="D1000" s="42" t="s">
        <v>23</v>
      </c>
      <c r="E1000" s="46" t="s">
        <v>99</v>
      </c>
      <c r="F1000" s="46" t="s">
        <v>26</v>
      </c>
      <c r="G1000" s="46" t="s">
        <v>47</v>
      </c>
      <c r="H1000" s="46" t="s">
        <v>283</v>
      </c>
      <c r="I1000" s="42" t="s">
        <v>45</v>
      </c>
      <c r="J1000" s="47">
        <v>0</v>
      </c>
      <c r="K1000" s="47">
        <v>0</v>
      </c>
      <c r="L1000" s="55">
        <f>K1000/1000</f>
        <v>0</v>
      </c>
      <c r="M1000" s="12">
        <v>1</v>
      </c>
      <c r="P1000" s="56">
        <f>K1000/1000</f>
        <v>0</v>
      </c>
      <c r="Q1000" s="53"/>
      <c r="R1000" s="54"/>
    </row>
    <row r="1001" spans="1:18" s="13" customFormat="1" ht="24" hidden="1" x14ac:dyDescent="0.2">
      <c r="A1001" s="41" t="s">
        <v>113</v>
      </c>
      <c r="B1001" s="42" t="s">
        <v>115</v>
      </c>
      <c r="C1001" s="42">
        <v>11</v>
      </c>
      <c r="D1001" s="42" t="s">
        <v>23</v>
      </c>
      <c r="E1001" s="46" t="s">
        <v>99</v>
      </c>
      <c r="F1001" s="46" t="s">
        <v>26</v>
      </c>
      <c r="G1001" s="46" t="s">
        <v>47</v>
      </c>
      <c r="H1001" s="46" t="s">
        <v>283</v>
      </c>
      <c r="I1001" s="42" t="s">
        <v>114</v>
      </c>
      <c r="J1001" s="47">
        <v>0</v>
      </c>
      <c r="K1001" s="47">
        <v>0</v>
      </c>
      <c r="L1001" s="55">
        <f>K1001/1000</f>
        <v>0</v>
      </c>
      <c r="M1001" s="12">
        <v>1</v>
      </c>
      <c r="P1001" s="56">
        <f>K1001/1000</f>
        <v>0</v>
      </c>
      <c r="Q1001" s="53"/>
      <c r="R1001" s="54"/>
    </row>
    <row r="1002" spans="1:18" s="13" customFormat="1" hidden="1" x14ac:dyDescent="0.2">
      <c r="A1002" s="41" t="s">
        <v>93</v>
      </c>
      <c r="B1002" s="42" t="s">
        <v>115</v>
      </c>
      <c r="C1002" s="42" t="s">
        <v>323</v>
      </c>
      <c r="D1002" s="42" t="s">
        <v>23</v>
      </c>
      <c r="E1002" s="46" t="s">
        <v>94</v>
      </c>
      <c r="F1002" s="46" t="s">
        <v>26</v>
      </c>
      <c r="G1002" s="46" t="s">
        <v>27</v>
      </c>
      <c r="H1002" s="46" t="s">
        <v>28</v>
      </c>
      <c r="I1002" s="46"/>
      <c r="J1002" s="47">
        <v>0</v>
      </c>
      <c r="K1002" s="47">
        <v>0</v>
      </c>
      <c r="L1002" s="65">
        <f>L1003+L1006</f>
        <v>2898.61</v>
      </c>
      <c r="P1002" s="66">
        <f>P1003+P1006</f>
        <v>2898.61</v>
      </c>
      <c r="Q1002" s="53"/>
      <c r="R1002" s="54"/>
    </row>
    <row r="1003" spans="1:18" s="13" customFormat="1" hidden="1" x14ac:dyDescent="0.2">
      <c r="A1003" s="41" t="s">
        <v>95</v>
      </c>
      <c r="B1003" s="42" t="s">
        <v>115</v>
      </c>
      <c r="C1003" s="42" t="s">
        <v>323</v>
      </c>
      <c r="D1003" s="42" t="s">
        <v>23</v>
      </c>
      <c r="E1003" s="46" t="s">
        <v>94</v>
      </c>
      <c r="F1003" s="46" t="s">
        <v>96</v>
      </c>
      <c r="G1003" s="46" t="s">
        <v>27</v>
      </c>
      <c r="H1003" s="46" t="s">
        <v>28</v>
      </c>
      <c r="I1003" s="46"/>
      <c r="J1003" s="47">
        <v>0</v>
      </c>
      <c r="K1003" s="47">
        <v>0</v>
      </c>
      <c r="L1003" s="65">
        <f>L1004</f>
        <v>0</v>
      </c>
      <c r="P1003" s="66">
        <f>P1004</f>
        <v>0</v>
      </c>
      <c r="Q1003" s="53"/>
      <c r="R1003" s="54"/>
    </row>
    <row r="1004" spans="1:18" s="13" customFormat="1" ht="72" hidden="1" x14ac:dyDescent="0.2">
      <c r="A1004" s="41" t="s">
        <v>517</v>
      </c>
      <c r="B1004" s="42" t="s">
        <v>115</v>
      </c>
      <c r="C1004" s="42" t="s">
        <v>323</v>
      </c>
      <c r="D1004" s="42" t="s">
        <v>23</v>
      </c>
      <c r="E1004" s="46" t="s">
        <v>94</v>
      </c>
      <c r="F1004" s="46" t="s">
        <v>96</v>
      </c>
      <c r="G1004" s="46" t="s">
        <v>27</v>
      </c>
      <c r="H1004" s="46" t="s">
        <v>518</v>
      </c>
      <c r="I1004" s="46"/>
      <c r="J1004" s="47">
        <v>0</v>
      </c>
      <c r="K1004" s="47">
        <v>0</v>
      </c>
      <c r="L1004" s="9">
        <f>L1005</f>
        <v>0</v>
      </c>
      <c r="P1004" s="9">
        <f>P1005</f>
        <v>0</v>
      </c>
      <c r="Q1004" s="53"/>
      <c r="R1004" s="54"/>
    </row>
    <row r="1005" spans="1:18" s="13" customFormat="1" ht="24" hidden="1" x14ac:dyDescent="0.2">
      <c r="A1005" s="41" t="s">
        <v>44</v>
      </c>
      <c r="B1005" s="42" t="s">
        <v>115</v>
      </c>
      <c r="C1005" s="42" t="s">
        <v>323</v>
      </c>
      <c r="D1005" s="42" t="s">
        <v>23</v>
      </c>
      <c r="E1005" s="46" t="s">
        <v>94</v>
      </c>
      <c r="F1005" s="46" t="s">
        <v>96</v>
      </c>
      <c r="G1005" s="46" t="s">
        <v>27</v>
      </c>
      <c r="H1005" s="46" t="s">
        <v>518</v>
      </c>
      <c r="I1005" s="46" t="s">
        <v>45</v>
      </c>
      <c r="J1005" s="47">
        <v>0</v>
      </c>
      <c r="K1005" s="47">
        <v>0</v>
      </c>
      <c r="L1005" s="55">
        <f>K1005/1000</f>
        <v>0</v>
      </c>
      <c r="M1005" s="12">
        <v>1</v>
      </c>
      <c r="P1005" s="56">
        <f>K1005/1000</f>
        <v>0</v>
      </c>
      <c r="Q1005" s="53"/>
      <c r="R1005" s="54"/>
    </row>
    <row r="1006" spans="1:18" s="13" customFormat="1" x14ac:dyDescent="0.2">
      <c r="A1006" s="41" t="s">
        <v>387</v>
      </c>
      <c r="B1006" s="42" t="s">
        <v>115</v>
      </c>
      <c r="C1006" s="42">
        <v>11</v>
      </c>
      <c r="D1006" s="42" t="s">
        <v>51</v>
      </c>
      <c r="E1006" s="42"/>
      <c r="F1006" s="42"/>
      <c r="G1006" s="42"/>
      <c r="H1006" s="42"/>
      <c r="I1006" s="42"/>
      <c r="J1006" s="43">
        <v>2904610</v>
      </c>
      <c r="K1006" s="43">
        <v>2904610</v>
      </c>
      <c r="L1006" s="65">
        <f>L1007</f>
        <v>2898.61</v>
      </c>
      <c r="P1006" s="66">
        <f>P1007</f>
        <v>2898.61</v>
      </c>
      <c r="Q1006" s="53"/>
      <c r="R1006" s="54"/>
    </row>
    <row r="1007" spans="1:18" s="13" customFormat="1" ht="36" x14ac:dyDescent="0.2">
      <c r="A1007" s="41" t="s">
        <v>196</v>
      </c>
      <c r="B1007" s="42" t="s">
        <v>115</v>
      </c>
      <c r="C1007" s="42">
        <v>11</v>
      </c>
      <c r="D1007" s="42" t="s">
        <v>51</v>
      </c>
      <c r="E1007" s="46" t="s">
        <v>51</v>
      </c>
      <c r="F1007" s="46" t="s">
        <v>26</v>
      </c>
      <c r="G1007" s="46" t="s">
        <v>27</v>
      </c>
      <c r="H1007" s="46" t="s">
        <v>28</v>
      </c>
      <c r="I1007" s="42"/>
      <c r="J1007" s="47">
        <v>2898610</v>
      </c>
      <c r="K1007" s="47">
        <v>2898610</v>
      </c>
      <c r="L1007" s="9">
        <f>L1008</f>
        <v>2898.61</v>
      </c>
      <c r="P1007" s="9">
        <f>P1008</f>
        <v>2898.61</v>
      </c>
      <c r="Q1007" s="53"/>
      <c r="R1007" s="54"/>
    </row>
    <row r="1008" spans="1:18" s="13" customFormat="1" ht="60" x14ac:dyDescent="0.2">
      <c r="A1008" s="41" t="s">
        <v>388</v>
      </c>
      <c r="B1008" s="42" t="s">
        <v>115</v>
      </c>
      <c r="C1008" s="42">
        <v>11</v>
      </c>
      <c r="D1008" s="42" t="s">
        <v>51</v>
      </c>
      <c r="E1008" s="42" t="s">
        <v>51</v>
      </c>
      <c r="F1008" s="42" t="s">
        <v>26</v>
      </c>
      <c r="G1008" s="42" t="s">
        <v>23</v>
      </c>
      <c r="H1008" s="42" t="s">
        <v>28</v>
      </c>
      <c r="I1008" s="42"/>
      <c r="J1008" s="43">
        <v>2898610</v>
      </c>
      <c r="K1008" s="43">
        <v>2898610</v>
      </c>
      <c r="L1008" s="55">
        <f>K1008/1000</f>
        <v>2898.61</v>
      </c>
      <c r="M1008" s="12">
        <v>1</v>
      </c>
      <c r="P1008" s="56">
        <f>K1008/1000</f>
        <v>2898.61</v>
      </c>
      <c r="Q1008" s="53"/>
      <c r="R1008" s="54"/>
    </row>
    <row r="1009" spans="1:18" s="13" customFormat="1" ht="24" x14ac:dyDescent="0.2">
      <c r="A1009" s="41" t="s">
        <v>31</v>
      </c>
      <c r="B1009" s="42" t="s">
        <v>115</v>
      </c>
      <c r="C1009" s="42">
        <v>11</v>
      </c>
      <c r="D1009" s="42" t="s">
        <v>51</v>
      </c>
      <c r="E1009" s="42" t="s">
        <v>51</v>
      </c>
      <c r="F1009" s="42" t="s">
        <v>26</v>
      </c>
      <c r="G1009" s="42" t="s">
        <v>23</v>
      </c>
      <c r="H1009" s="42" t="s">
        <v>32</v>
      </c>
      <c r="I1009" s="42"/>
      <c r="J1009" s="43">
        <v>100170</v>
      </c>
      <c r="K1009" s="43">
        <v>100170</v>
      </c>
      <c r="L1009" s="65">
        <f>L1010+L1018</f>
        <v>16.399999999999999</v>
      </c>
      <c r="P1009" s="66">
        <f>P1010+P1018</f>
        <v>16.399999999999999</v>
      </c>
      <c r="Q1009" s="53"/>
      <c r="R1009" s="54"/>
    </row>
    <row r="1010" spans="1:18" s="13" customFormat="1" ht="60" x14ac:dyDescent="0.2">
      <c r="A1010" s="41" t="s">
        <v>508</v>
      </c>
      <c r="B1010" s="42" t="s">
        <v>115</v>
      </c>
      <c r="C1010" s="42">
        <v>11</v>
      </c>
      <c r="D1010" s="42" t="s">
        <v>51</v>
      </c>
      <c r="E1010" s="42" t="s">
        <v>51</v>
      </c>
      <c r="F1010" s="42" t="s">
        <v>26</v>
      </c>
      <c r="G1010" s="42" t="s">
        <v>23</v>
      </c>
      <c r="H1010" s="42" t="s">
        <v>32</v>
      </c>
      <c r="I1010" s="42" t="s">
        <v>34</v>
      </c>
      <c r="J1010" s="43">
        <v>77560</v>
      </c>
      <c r="K1010" s="43">
        <v>77560</v>
      </c>
      <c r="L1010" s="65">
        <f>L1011</f>
        <v>13.4</v>
      </c>
      <c r="P1010" s="66">
        <f>P1011</f>
        <v>13.4</v>
      </c>
      <c r="Q1010" s="53"/>
      <c r="R1010" s="54"/>
    </row>
    <row r="1011" spans="1:18" s="13" customFormat="1" ht="24" x14ac:dyDescent="0.2">
      <c r="A1011" s="41" t="s">
        <v>44</v>
      </c>
      <c r="B1011" s="42" t="s">
        <v>115</v>
      </c>
      <c r="C1011" s="42">
        <v>11</v>
      </c>
      <c r="D1011" s="42" t="s">
        <v>51</v>
      </c>
      <c r="E1011" s="42" t="s">
        <v>51</v>
      </c>
      <c r="F1011" s="42" t="s">
        <v>26</v>
      </c>
      <c r="G1011" s="42" t="s">
        <v>23</v>
      </c>
      <c r="H1011" s="42" t="s">
        <v>32</v>
      </c>
      <c r="I1011" s="42" t="s">
        <v>45</v>
      </c>
      <c r="J1011" s="43">
        <v>22610</v>
      </c>
      <c r="K1011" s="43">
        <v>22610</v>
      </c>
      <c r="L1011" s="65">
        <f>L1012+L1015</f>
        <v>13.4</v>
      </c>
      <c r="P1011" s="66">
        <f>P1012+P1015</f>
        <v>13.4</v>
      </c>
      <c r="Q1011" s="53"/>
      <c r="R1011" s="54"/>
    </row>
    <row r="1012" spans="1:18" s="13" customFormat="1" ht="24" x14ac:dyDescent="0.2">
      <c r="A1012" s="41" t="s">
        <v>35</v>
      </c>
      <c r="B1012" s="42" t="s">
        <v>115</v>
      </c>
      <c r="C1012" s="42">
        <v>11</v>
      </c>
      <c r="D1012" s="42" t="s">
        <v>51</v>
      </c>
      <c r="E1012" s="42" t="s">
        <v>51</v>
      </c>
      <c r="F1012" s="42" t="s">
        <v>26</v>
      </c>
      <c r="G1012" s="42" t="s">
        <v>23</v>
      </c>
      <c r="H1012" s="42" t="s">
        <v>36</v>
      </c>
      <c r="I1012" s="42"/>
      <c r="J1012" s="43">
        <v>2788040</v>
      </c>
      <c r="K1012" s="43">
        <v>2788040</v>
      </c>
      <c r="L1012" s="65">
        <f>L1013</f>
        <v>10.4</v>
      </c>
      <c r="P1012" s="66">
        <f>P1013</f>
        <v>10.4</v>
      </c>
      <c r="Q1012" s="53"/>
      <c r="R1012" s="54"/>
    </row>
    <row r="1013" spans="1:18" s="13" customFormat="1" ht="60" x14ac:dyDescent="0.2">
      <c r="A1013" s="41" t="s">
        <v>508</v>
      </c>
      <c r="B1013" s="42" t="s">
        <v>115</v>
      </c>
      <c r="C1013" s="42">
        <v>11</v>
      </c>
      <c r="D1013" s="42" t="s">
        <v>51</v>
      </c>
      <c r="E1013" s="42" t="s">
        <v>51</v>
      </c>
      <c r="F1013" s="42" t="s">
        <v>26</v>
      </c>
      <c r="G1013" s="42" t="s">
        <v>23</v>
      </c>
      <c r="H1013" s="42" t="s">
        <v>36</v>
      </c>
      <c r="I1013" s="42" t="s">
        <v>34</v>
      </c>
      <c r="J1013" s="43">
        <v>2788040</v>
      </c>
      <c r="K1013" s="43">
        <v>2788040</v>
      </c>
      <c r="L1013" s="9">
        <f>L1014</f>
        <v>10.4</v>
      </c>
      <c r="P1013" s="9">
        <f>P1014</f>
        <v>10.4</v>
      </c>
      <c r="Q1013" s="53"/>
      <c r="R1013" s="54"/>
    </row>
    <row r="1014" spans="1:18" s="13" customFormat="1" ht="24" x14ac:dyDescent="0.2">
      <c r="A1014" s="41" t="s">
        <v>81</v>
      </c>
      <c r="B1014" s="42" t="s">
        <v>115</v>
      </c>
      <c r="C1014" s="42">
        <v>11</v>
      </c>
      <c r="D1014" s="42" t="s">
        <v>51</v>
      </c>
      <c r="E1014" s="42" t="s">
        <v>51</v>
      </c>
      <c r="F1014" s="42" t="s">
        <v>26</v>
      </c>
      <c r="G1014" s="42" t="s">
        <v>23</v>
      </c>
      <c r="H1014" s="42" t="s">
        <v>82</v>
      </c>
      <c r="I1014" s="42"/>
      <c r="J1014" s="47">
        <v>10400</v>
      </c>
      <c r="K1014" s="47">
        <v>10400</v>
      </c>
      <c r="L1014" s="55">
        <f>K1014/1000</f>
        <v>10.4</v>
      </c>
      <c r="M1014" s="12">
        <v>1</v>
      </c>
      <c r="P1014" s="56">
        <f>K1014/1000</f>
        <v>10.4</v>
      </c>
      <c r="Q1014" s="53"/>
      <c r="R1014" s="54"/>
    </row>
    <row r="1015" spans="1:18" s="13" customFormat="1" ht="24" x14ac:dyDescent="0.2">
      <c r="A1015" s="41" t="s">
        <v>44</v>
      </c>
      <c r="B1015" s="42" t="s">
        <v>115</v>
      </c>
      <c r="C1015" s="42">
        <v>11</v>
      </c>
      <c r="D1015" s="42" t="s">
        <v>51</v>
      </c>
      <c r="E1015" s="42" t="s">
        <v>51</v>
      </c>
      <c r="F1015" s="42" t="s">
        <v>26</v>
      </c>
      <c r="G1015" s="42" t="s">
        <v>23</v>
      </c>
      <c r="H1015" s="42" t="s">
        <v>82</v>
      </c>
      <c r="I1015" s="42" t="s">
        <v>45</v>
      </c>
      <c r="J1015" s="47">
        <v>10400</v>
      </c>
      <c r="K1015" s="47">
        <v>10400</v>
      </c>
      <c r="L1015" s="51">
        <f>L1016</f>
        <v>3</v>
      </c>
      <c r="P1015" s="52">
        <f>P1016</f>
        <v>3</v>
      </c>
      <c r="Q1015" s="53"/>
      <c r="R1015" s="54"/>
    </row>
    <row r="1016" spans="1:18" s="13" customFormat="1" ht="36" x14ac:dyDescent="0.2">
      <c r="A1016" s="41" t="s">
        <v>64</v>
      </c>
      <c r="B1016" s="42" t="s">
        <v>115</v>
      </c>
      <c r="C1016" s="42">
        <v>11</v>
      </c>
      <c r="D1016" s="42" t="s">
        <v>51</v>
      </c>
      <c r="E1016" s="46" t="s">
        <v>65</v>
      </c>
      <c r="F1016" s="46" t="s">
        <v>26</v>
      </c>
      <c r="G1016" s="46" t="s">
        <v>27</v>
      </c>
      <c r="H1016" s="46" t="s">
        <v>28</v>
      </c>
      <c r="I1016" s="46"/>
      <c r="J1016" s="47">
        <v>3000</v>
      </c>
      <c r="K1016" s="47">
        <v>3000</v>
      </c>
      <c r="L1016" s="11">
        <f>L1017</f>
        <v>3</v>
      </c>
      <c r="P1016" s="11">
        <f>P1017</f>
        <v>3</v>
      </c>
      <c r="Q1016" s="53"/>
      <c r="R1016" s="54"/>
    </row>
    <row r="1017" spans="1:18" s="13" customFormat="1" ht="36" x14ac:dyDescent="0.2">
      <c r="A1017" s="41" t="s">
        <v>66</v>
      </c>
      <c r="B1017" s="42" t="s">
        <v>115</v>
      </c>
      <c r="C1017" s="42">
        <v>11</v>
      </c>
      <c r="D1017" s="42" t="s">
        <v>51</v>
      </c>
      <c r="E1017" s="46" t="s">
        <v>65</v>
      </c>
      <c r="F1017" s="46" t="s">
        <v>26</v>
      </c>
      <c r="G1017" s="46" t="s">
        <v>47</v>
      </c>
      <c r="H1017" s="46" t="s">
        <v>28</v>
      </c>
      <c r="I1017" s="46"/>
      <c r="J1017" s="47">
        <v>3000</v>
      </c>
      <c r="K1017" s="47">
        <v>3000</v>
      </c>
      <c r="L1017" s="55">
        <f>K1017/1000</f>
        <v>3</v>
      </c>
      <c r="M1017" s="12">
        <v>1</v>
      </c>
      <c r="P1017" s="56">
        <f>K1017/1000</f>
        <v>3</v>
      </c>
      <c r="Q1017" s="53"/>
      <c r="R1017" s="54"/>
    </row>
    <row r="1018" spans="1:18" s="13" customFormat="1" ht="36" x14ac:dyDescent="0.2">
      <c r="A1018" s="41" t="s">
        <v>67</v>
      </c>
      <c r="B1018" s="42" t="s">
        <v>115</v>
      </c>
      <c r="C1018" s="42">
        <v>11</v>
      </c>
      <c r="D1018" s="42" t="s">
        <v>51</v>
      </c>
      <c r="E1018" s="46" t="s">
        <v>65</v>
      </c>
      <c r="F1018" s="46" t="s">
        <v>26</v>
      </c>
      <c r="G1018" s="46" t="s">
        <v>47</v>
      </c>
      <c r="H1018" s="46" t="s">
        <v>68</v>
      </c>
      <c r="I1018" s="46"/>
      <c r="J1018" s="47">
        <v>3000</v>
      </c>
      <c r="K1018" s="47">
        <v>3000</v>
      </c>
      <c r="L1018" s="65">
        <f>L1019</f>
        <v>3</v>
      </c>
      <c r="P1018" s="66">
        <f>P1019</f>
        <v>3</v>
      </c>
      <c r="Q1018" s="53"/>
      <c r="R1018" s="54"/>
    </row>
    <row r="1019" spans="1:18" s="13" customFormat="1" ht="24" x14ac:dyDescent="0.2">
      <c r="A1019" s="41" t="s">
        <v>44</v>
      </c>
      <c r="B1019" s="42" t="s">
        <v>115</v>
      </c>
      <c r="C1019" s="42">
        <v>11</v>
      </c>
      <c r="D1019" s="42" t="s">
        <v>51</v>
      </c>
      <c r="E1019" s="46" t="s">
        <v>65</v>
      </c>
      <c r="F1019" s="46" t="s">
        <v>26</v>
      </c>
      <c r="G1019" s="46" t="s">
        <v>47</v>
      </c>
      <c r="H1019" s="46" t="s">
        <v>68</v>
      </c>
      <c r="I1019" s="46" t="s">
        <v>45</v>
      </c>
      <c r="J1019" s="47">
        <v>3000</v>
      </c>
      <c r="K1019" s="47">
        <v>3000</v>
      </c>
      <c r="L1019" s="65">
        <f>L1020+L1023</f>
        <v>3</v>
      </c>
      <c r="P1019" s="66">
        <f>P1020+P1023</f>
        <v>3</v>
      </c>
      <c r="Q1019" s="53"/>
      <c r="R1019" s="54"/>
    </row>
    <row r="1020" spans="1:18" s="13" customFormat="1" ht="36" x14ac:dyDescent="0.2">
      <c r="A1020" s="41" t="s">
        <v>215</v>
      </c>
      <c r="B1020" s="42" t="s">
        <v>115</v>
      </c>
      <c r="C1020" s="42" t="s">
        <v>323</v>
      </c>
      <c r="D1020" s="42" t="s">
        <v>51</v>
      </c>
      <c r="E1020" s="46" t="s">
        <v>72</v>
      </c>
      <c r="F1020" s="46" t="s">
        <v>26</v>
      </c>
      <c r="G1020" s="46" t="s">
        <v>27</v>
      </c>
      <c r="H1020" s="46" t="s">
        <v>28</v>
      </c>
      <c r="I1020" s="46"/>
      <c r="J1020" s="47">
        <v>3000</v>
      </c>
      <c r="K1020" s="47">
        <v>3000</v>
      </c>
      <c r="L1020" s="65">
        <f>L1021</f>
        <v>3</v>
      </c>
      <c r="P1020" s="66">
        <f>P1021</f>
        <v>3</v>
      </c>
      <c r="Q1020" s="53"/>
      <c r="R1020" s="54"/>
    </row>
    <row r="1021" spans="1:18" s="13" customFormat="1" ht="36" x14ac:dyDescent="0.2">
      <c r="A1021" s="41" t="s">
        <v>76</v>
      </c>
      <c r="B1021" s="42" t="s">
        <v>115</v>
      </c>
      <c r="C1021" s="42" t="s">
        <v>323</v>
      </c>
      <c r="D1021" s="42" t="s">
        <v>51</v>
      </c>
      <c r="E1021" s="46" t="s">
        <v>72</v>
      </c>
      <c r="F1021" s="46" t="s">
        <v>26</v>
      </c>
      <c r="G1021" s="46" t="s">
        <v>51</v>
      </c>
      <c r="H1021" s="46" t="s">
        <v>28</v>
      </c>
      <c r="I1021" s="46"/>
      <c r="J1021" s="47">
        <v>3000</v>
      </c>
      <c r="K1021" s="47">
        <v>3000</v>
      </c>
      <c r="L1021" s="9">
        <f>L1022</f>
        <v>3</v>
      </c>
      <c r="P1021" s="9">
        <f>P1022</f>
        <v>3</v>
      </c>
      <c r="Q1021" s="53"/>
      <c r="R1021" s="54"/>
    </row>
    <row r="1022" spans="1:18" s="13" customFormat="1" ht="24" x14ac:dyDescent="0.2">
      <c r="A1022" s="41" t="s">
        <v>73</v>
      </c>
      <c r="B1022" s="42" t="s">
        <v>115</v>
      </c>
      <c r="C1022" s="42" t="s">
        <v>323</v>
      </c>
      <c r="D1022" s="42" t="s">
        <v>51</v>
      </c>
      <c r="E1022" s="46" t="s">
        <v>72</v>
      </c>
      <c r="F1022" s="46" t="s">
        <v>26</v>
      </c>
      <c r="G1022" s="46" t="s">
        <v>51</v>
      </c>
      <c r="H1022" s="46" t="s">
        <v>74</v>
      </c>
      <c r="I1022" s="46"/>
      <c r="J1022" s="47">
        <v>3000</v>
      </c>
      <c r="K1022" s="47">
        <v>3000</v>
      </c>
      <c r="L1022" s="55">
        <f>K1022/1000</f>
        <v>3</v>
      </c>
      <c r="M1022" s="12">
        <v>1</v>
      </c>
      <c r="P1022" s="56">
        <f>K1022/1000</f>
        <v>3</v>
      </c>
      <c r="Q1022" s="53"/>
      <c r="R1022" s="54"/>
    </row>
    <row r="1023" spans="1:18" s="13" customFormat="1" ht="24" x14ac:dyDescent="0.2">
      <c r="A1023" s="41" t="s">
        <v>44</v>
      </c>
      <c r="B1023" s="42" t="s">
        <v>115</v>
      </c>
      <c r="C1023" s="42" t="s">
        <v>323</v>
      </c>
      <c r="D1023" s="42" t="s">
        <v>51</v>
      </c>
      <c r="E1023" s="46" t="s">
        <v>72</v>
      </c>
      <c r="F1023" s="46" t="s">
        <v>26</v>
      </c>
      <c r="G1023" s="46" t="s">
        <v>51</v>
      </c>
      <c r="H1023" s="46" t="s">
        <v>74</v>
      </c>
      <c r="I1023" s="46" t="s">
        <v>45</v>
      </c>
      <c r="J1023" s="47">
        <v>3000</v>
      </c>
      <c r="K1023" s="47">
        <v>3000</v>
      </c>
      <c r="L1023" s="51">
        <f>L1024</f>
        <v>0</v>
      </c>
      <c r="P1023" s="52">
        <f>P1024</f>
        <v>0</v>
      </c>
      <c r="Q1023" s="53"/>
      <c r="R1023" s="54"/>
    </row>
    <row r="1024" spans="1:18" s="13" customFormat="1" hidden="1" x14ac:dyDescent="0.2">
      <c r="A1024" s="41" t="s">
        <v>93</v>
      </c>
      <c r="B1024" s="42" t="s">
        <v>115</v>
      </c>
      <c r="C1024" s="42" t="s">
        <v>323</v>
      </c>
      <c r="D1024" s="42" t="s">
        <v>51</v>
      </c>
      <c r="E1024" s="46" t="s">
        <v>94</v>
      </c>
      <c r="F1024" s="46" t="s">
        <v>26</v>
      </c>
      <c r="G1024" s="46" t="s">
        <v>27</v>
      </c>
      <c r="H1024" s="46" t="s">
        <v>28</v>
      </c>
      <c r="I1024" s="46"/>
      <c r="J1024" s="47">
        <v>0</v>
      </c>
      <c r="K1024" s="47">
        <v>0</v>
      </c>
      <c r="L1024" s="11">
        <f>L1025</f>
        <v>0</v>
      </c>
      <c r="P1024" s="11">
        <f>P1025</f>
        <v>0</v>
      </c>
      <c r="Q1024" s="53"/>
      <c r="R1024" s="54"/>
    </row>
    <row r="1025" spans="1:18" s="13" customFormat="1" hidden="1" x14ac:dyDescent="0.2">
      <c r="A1025" s="41" t="s">
        <v>95</v>
      </c>
      <c r="B1025" s="42" t="s">
        <v>115</v>
      </c>
      <c r="C1025" s="42" t="s">
        <v>323</v>
      </c>
      <c r="D1025" s="42" t="s">
        <v>51</v>
      </c>
      <c r="E1025" s="46" t="s">
        <v>94</v>
      </c>
      <c r="F1025" s="46" t="s">
        <v>96</v>
      </c>
      <c r="G1025" s="46" t="s">
        <v>27</v>
      </c>
      <c r="H1025" s="46" t="s">
        <v>28</v>
      </c>
      <c r="I1025" s="46"/>
      <c r="J1025" s="47">
        <v>0</v>
      </c>
      <c r="K1025" s="47">
        <v>0</v>
      </c>
      <c r="L1025" s="55">
        <f>K1025/1000</f>
        <v>0</v>
      </c>
      <c r="M1025" s="12">
        <v>1</v>
      </c>
      <c r="P1025" s="56">
        <f>K1025/1000</f>
        <v>0</v>
      </c>
      <c r="Q1025" s="53"/>
      <c r="R1025" s="54"/>
    </row>
    <row r="1026" spans="1:18" s="13" customFormat="1" ht="72" hidden="1" x14ac:dyDescent="0.2">
      <c r="A1026" s="41" t="s">
        <v>517</v>
      </c>
      <c r="B1026" s="42" t="s">
        <v>115</v>
      </c>
      <c r="C1026" s="42" t="s">
        <v>323</v>
      </c>
      <c r="D1026" s="42" t="s">
        <v>51</v>
      </c>
      <c r="E1026" s="46" t="s">
        <v>94</v>
      </c>
      <c r="F1026" s="46" t="s">
        <v>96</v>
      </c>
      <c r="G1026" s="46" t="s">
        <v>27</v>
      </c>
      <c r="H1026" s="46" t="s">
        <v>518</v>
      </c>
      <c r="I1026" s="46"/>
      <c r="J1026" s="47">
        <v>0</v>
      </c>
      <c r="K1026" s="47">
        <v>0</v>
      </c>
      <c r="L1026" s="11" t="e">
        <f>L1027</f>
        <v>#REF!</v>
      </c>
      <c r="P1026" s="11" t="e">
        <f>P1027</f>
        <v>#REF!</v>
      </c>
      <c r="Q1026" s="53"/>
      <c r="R1026" s="54"/>
    </row>
    <row r="1027" spans="1:18" s="13" customFormat="1" ht="24" hidden="1" x14ac:dyDescent="0.2">
      <c r="A1027" s="41" t="s">
        <v>44</v>
      </c>
      <c r="B1027" s="42" t="s">
        <v>115</v>
      </c>
      <c r="C1027" s="42" t="s">
        <v>323</v>
      </c>
      <c r="D1027" s="42" t="s">
        <v>51</v>
      </c>
      <c r="E1027" s="46" t="s">
        <v>94</v>
      </c>
      <c r="F1027" s="46" t="s">
        <v>96</v>
      </c>
      <c r="G1027" s="46" t="s">
        <v>27</v>
      </c>
      <c r="H1027" s="46" t="s">
        <v>518</v>
      </c>
      <c r="I1027" s="46" t="s">
        <v>45</v>
      </c>
      <c r="J1027" s="47">
        <v>0</v>
      </c>
      <c r="K1027" s="47">
        <v>0</v>
      </c>
      <c r="L1027" s="11" t="e">
        <f>#REF!</f>
        <v>#REF!</v>
      </c>
      <c r="P1027" s="11" t="e">
        <f>#REF!</f>
        <v>#REF!</v>
      </c>
      <c r="Q1027" s="53"/>
      <c r="R1027" s="54"/>
    </row>
    <row r="1028" spans="1:18" s="13" customFormat="1" ht="24" x14ac:dyDescent="0.2">
      <c r="A1028" s="41" t="s">
        <v>389</v>
      </c>
      <c r="B1028" s="42" t="s">
        <v>390</v>
      </c>
      <c r="C1028" s="42"/>
      <c r="D1028" s="42"/>
      <c r="E1028" s="42"/>
      <c r="F1028" s="42"/>
      <c r="G1028" s="42"/>
      <c r="H1028" s="42"/>
      <c r="I1028" s="42"/>
      <c r="J1028" s="43">
        <v>1673350</v>
      </c>
      <c r="K1028" s="43">
        <v>1673350</v>
      </c>
      <c r="L1028" s="65" t="e">
        <f>L1029</f>
        <v>#REF!</v>
      </c>
      <c r="P1028" s="66" t="e">
        <f>P1029</f>
        <v>#REF!</v>
      </c>
      <c r="Q1028" s="53"/>
      <c r="R1028" s="54"/>
    </row>
    <row r="1029" spans="1:18" s="13" customFormat="1" x14ac:dyDescent="0.2">
      <c r="A1029" s="41" t="s">
        <v>20</v>
      </c>
      <c r="B1029" s="42" t="s">
        <v>390</v>
      </c>
      <c r="C1029" s="42" t="s">
        <v>21</v>
      </c>
      <c r="D1029" s="42"/>
      <c r="E1029" s="42"/>
      <c r="F1029" s="42"/>
      <c r="G1029" s="42"/>
      <c r="H1029" s="42"/>
      <c r="I1029" s="42"/>
      <c r="J1029" s="43">
        <v>1673350</v>
      </c>
      <c r="K1029" s="43">
        <v>1673350</v>
      </c>
      <c r="L1029" s="65" t="e">
        <f>L1030</f>
        <v>#REF!</v>
      </c>
      <c r="P1029" s="66" t="e">
        <f>P1030</f>
        <v>#REF!</v>
      </c>
      <c r="Q1029" s="53"/>
      <c r="R1029" s="54"/>
    </row>
    <row r="1030" spans="1:18" s="13" customFormat="1" ht="36" x14ac:dyDescent="0.2">
      <c r="A1030" s="41" t="s">
        <v>218</v>
      </c>
      <c r="B1030" s="42" t="s">
        <v>390</v>
      </c>
      <c r="C1030" s="42" t="s">
        <v>21</v>
      </c>
      <c r="D1030" s="42" t="s">
        <v>179</v>
      </c>
      <c r="E1030" s="42"/>
      <c r="F1030" s="42"/>
      <c r="G1030" s="42"/>
      <c r="H1030" s="42"/>
      <c r="I1030" s="42"/>
      <c r="J1030" s="43">
        <v>1673350</v>
      </c>
      <c r="K1030" s="43">
        <v>1673350</v>
      </c>
      <c r="L1030" s="65" t="e">
        <f>L1043+L1031+L1037</f>
        <v>#REF!</v>
      </c>
      <c r="P1030" s="66" t="e">
        <f>P1043+P1031+P1037</f>
        <v>#REF!</v>
      </c>
      <c r="Q1030" s="53"/>
      <c r="R1030" s="54"/>
    </row>
    <row r="1031" spans="1:18" s="13" customFormat="1" ht="36" x14ac:dyDescent="0.2">
      <c r="A1031" s="41" t="s">
        <v>64</v>
      </c>
      <c r="B1031" s="42" t="s">
        <v>390</v>
      </c>
      <c r="C1031" s="42" t="s">
        <v>21</v>
      </c>
      <c r="D1031" s="42" t="s">
        <v>179</v>
      </c>
      <c r="E1031" s="46" t="s">
        <v>65</v>
      </c>
      <c r="F1031" s="46" t="s">
        <v>26</v>
      </c>
      <c r="G1031" s="46" t="s">
        <v>27</v>
      </c>
      <c r="H1031" s="46" t="s">
        <v>28</v>
      </c>
      <c r="I1031" s="46"/>
      <c r="J1031" s="43">
        <v>3000</v>
      </c>
      <c r="K1031" s="43">
        <v>3000</v>
      </c>
      <c r="L1031" s="65">
        <f>L1032</f>
        <v>3</v>
      </c>
      <c r="P1031" s="66">
        <f>P1032</f>
        <v>3</v>
      </c>
      <c r="Q1031" s="53"/>
      <c r="R1031" s="54"/>
    </row>
    <row r="1032" spans="1:18" s="13" customFormat="1" ht="36" x14ac:dyDescent="0.2">
      <c r="A1032" s="41" t="s">
        <v>66</v>
      </c>
      <c r="B1032" s="42" t="s">
        <v>390</v>
      </c>
      <c r="C1032" s="42" t="s">
        <v>21</v>
      </c>
      <c r="D1032" s="42" t="s">
        <v>179</v>
      </c>
      <c r="E1032" s="46" t="s">
        <v>65</v>
      </c>
      <c r="F1032" s="46" t="s">
        <v>26</v>
      </c>
      <c r="G1032" s="46" t="s">
        <v>47</v>
      </c>
      <c r="H1032" s="46" t="s">
        <v>28</v>
      </c>
      <c r="I1032" s="46"/>
      <c r="J1032" s="43">
        <v>3000</v>
      </c>
      <c r="K1032" s="43">
        <v>3000</v>
      </c>
      <c r="L1032" s="65">
        <f>L1033</f>
        <v>3</v>
      </c>
      <c r="P1032" s="66">
        <f>P1033</f>
        <v>3</v>
      </c>
      <c r="Q1032" s="53"/>
      <c r="R1032" s="54"/>
    </row>
    <row r="1033" spans="1:18" s="13" customFormat="1" ht="36" x14ac:dyDescent="0.2">
      <c r="A1033" s="41" t="s">
        <v>67</v>
      </c>
      <c r="B1033" s="42" t="s">
        <v>390</v>
      </c>
      <c r="C1033" s="42" t="s">
        <v>21</v>
      </c>
      <c r="D1033" s="42" t="s">
        <v>179</v>
      </c>
      <c r="E1033" s="46" t="s">
        <v>65</v>
      </c>
      <c r="F1033" s="46" t="s">
        <v>26</v>
      </c>
      <c r="G1033" s="46" t="s">
        <v>47</v>
      </c>
      <c r="H1033" s="46" t="s">
        <v>68</v>
      </c>
      <c r="I1033" s="46"/>
      <c r="J1033" s="43">
        <v>3000</v>
      </c>
      <c r="K1033" s="43">
        <v>3000</v>
      </c>
      <c r="L1033" s="65">
        <f>L1034</f>
        <v>3</v>
      </c>
      <c r="P1033" s="66">
        <f>P1034</f>
        <v>3</v>
      </c>
      <c r="Q1033" s="53"/>
      <c r="R1033" s="54"/>
    </row>
    <row r="1034" spans="1:18" s="13" customFormat="1" ht="24" x14ac:dyDescent="0.2">
      <c r="A1034" s="41" t="s">
        <v>44</v>
      </c>
      <c r="B1034" s="42" t="s">
        <v>390</v>
      </c>
      <c r="C1034" s="42" t="s">
        <v>21</v>
      </c>
      <c r="D1034" s="42" t="s">
        <v>179</v>
      </c>
      <c r="E1034" s="46" t="s">
        <v>65</v>
      </c>
      <c r="F1034" s="46" t="s">
        <v>26</v>
      </c>
      <c r="G1034" s="46" t="s">
        <v>47</v>
      </c>
      <c r="H1034" s="46" t="s">
        <v>68</v>
      </c>
      <c r="I1034" s="46" t="s">
        <v>45</v>
      </c>
      <c r="J1034" s="43">
        <v>3000</v>
      </c>
      <c r="K1034" s="43">
        <v>3000</v>
      </c>
      <c r="L1034" s="65">
        <f>L1035</f>
        <v>3</v>
      </c>
      <c r="P1034" s="66">
        <f>P1035</f>
        <v>3</v>
      </c>
      <c r="Q1034" s="53"/>
      <c r="R1034" s="54"/>
    </row>
    <row r="1035" spans="1:18" s="13" customFormat="1" ht="36" x14ac:dyDescent="0.2">
      <c r="A1035" s="41" t="s">
        <v>215</v>
      </c>
      <c r="B1035" s="42" t="s">
        <v>390</v>
      </c>
      <c r="C1035" s="42" t="s">
        <v>21</v>
      </c>
      <c r="D1035" s="42" t="s">
        <v>179</v>
      </c>
      <c r="E1035" s="46" t="s">
        <v>72</v>
      </c>
      <c r="F1035" s="46" t="s">
        <v>26</v>
      </c>
      <c r="G1035" s="46" t="s">
        <v>27</v>
      </c>
      <c r="H1035" s="46" t="s">
        <v>28</v>
      </c>
      <c r="I1035" s="46"/>
      <c r="J1035" s="47">
        <v>3000</v>
      </c>
      <c r="K1035" s="47">
        <v>3000</v>
      </c>
      <c r="L1035" s="9">
        <f>L1036</f>
        <v>3</v>
      </c>
      <c r="P1035" s="9">
        <f>P1036</f>
        <v>3</v>
      </c>
      <c r="Q1035" s="53"/>
      <c r="R1035" s="54"/>
    </row>
    <row r="1036" spans="1:18" s="13" customFormat="1" ht="36" x14ac:dyDescent="0.2">
      <c r="A1036" s="41" t="s">
        <v>76</v>
      </c>
      <c r="B1036" s="42" t="s">
        <v>390</v>
      </c>
      <c r="C1036" s="42" t="s">
        <v>21</v>
      </c>
      <c r="D1036" s="42" t="s">
        <v>179</v>
      </c>
      <c r="E1036" s="46" t="s">
        <v>72</v>
      </c>
      <c r="F1036" s="46" t="s">
        <v>26</v>
      </c>
      <c r="G1036" s="46" t="s">
        <v>51</v>
      </c>
      <c r="H1036" s="46" t="s">
        <v>28</v>
      </c>
      <c r="I1036" s="46"/>
      <c r="J1036" s="47">
        <v>3000</v>
      </c>
      <c r="K1036" s="47">
        <v>3000</v>
      </c>
      <c r="L1036" s="55">
        <f>K1036/1000</f>
        <v>3</v>
      </c>
      <c r="M1036" s="12">
        <v>1</v>
      </c>
      <c r="P1036" s="56">
        <f>K1036/1000</f>
        <v>3</v>
      </c>
      <c r="Q1036" s="53"/>
      <c r="R1036" s="54"/>
    </row>
    <row r="1037" spans="1:18" s="10" customFormat="1" ht="24" x14ac:dyDescent="0.2">
      <c r="A1037" s="41" t="s">
        <v>73</v>
      </c>
      <c r="B1037" s="42" t="s">
        <v>390</v>
      </c>
      <c r="C1037" s="42" t="s">
        <v>21</v>
      </c>
      <c r="D1037" s="42" t="s">
        <v>179</v>
      </c>
      <c r="E1037" s="46" t="s">
        <v>72</v>
      </c>
      <c r="F1037" s="46" t="s">
        <v>26</v>
      </c>
      <c r="G1037" s="46" t="s">
        <v>51</v>
      </c>
      <c r="H1037" s="46" t="s">
        <v>74</v>
      </c>
      <c r="I1037" s="46"/>
      <c r="J1037" s="47">
        <v>3000</v>
      </c>
      <c r="K1037" s="47">
        <v>3000</v>
      </c>
      <c r="L1037" s="51">
        <f>L1038</f>
        <v>16.63</v>
      </c>
      <c r="P1037" s="52">
        <f>P1038</f>
        <v>16.63</v>
      </c>
      <c r="Q1037" s="53"/>
      <c r="R1037" s="54"/>
    </row>
    <row r="1038" spans="1:18" s="10" customFormat="1" ht="24" x14ac:dyDescent="0.2">
      <c r="A1038" s="41" t="s">
        <v>44</v>
      </c>
      <c r="B1038" s="42" t="s">
        <v>390</v>
      </c>
      <c r="C1038" s="42" t="s">
        <v>21</v>
      </c>
      <c r="D1038" s="42" t="s">
        <v>179</v>
      </c>
      <c r="E1038" s="46" t="s">
        <v>72</v>
      </c>
      <c r="F1038" s="46" t="s">
        <v>26</v>
      </c>
      <c r="G1038" s="46" t="s">
        <v>51</v>
      </c>
      <c r="H1038" s="46" t="s">
        <v>74</v>
      </c>
      <c r="I1038" s="46" t="s">
        <v>45</v>
      </c>
      <c r="J1038" s="47">
        <v>3000</v>
      </c>
      <c r="K1038" s="47">
        <v>3000</v>
      </c>
      <c r="L1038" s="51">
        <f>L1039</f>
        <v>16.63</v>
      </c>
      <c r="P1038" s="52">
        <f>P1039</f>
        <v>16.63</v>
      </c>
      <c r="Q1038" s="53"/>
      <c r="R1038" s="54"/>
    </row>
    <row r="1039" spans="1:18" s="10" customFormat="1" ht="24" x14ac:dyDescent="0.2">
      <c r="A1039" s="41" t="s">
        <v>24</v>
      </c>
      <c r="B1039" s="42" t="s">
        <v>390</v>
      </c>
      <c r="C1039" s="42" t="s">
        <v>21</v>
      </c>
      <c r="D1039" s="42" t="s">
        <v>179</v>
      </c>
      <c r="E1039" s="46" t="s">
        <v>25</v>
      </c>
      <c r="F1039" s="46" t="s">
        <v>26</v>
      </c>
      <c r="G1039" s="46" t="s">
        <v>27</v>
      </c>
      <c r="H1039" s="46" t="s">
        <v>28</v>
      </c>
      <c r="I1039" s="42"/>
      <c r="J1039" s="43">
        <v>1667350</v>
      </c>
      <c r="K1039" s="43">
        <v>1667350</v>
      </c>
      <c r="L1039" s="51">
        <f>L1040</f>
        <v>16.63</v>
      </c>
      <c r="P1039" s="52">
        <f>P1040</f>
        <v>16.63</v>
      </c>
      <c r="Q1039" s="53"/>
      <c r="R1039" s="54"/>
    </row>
    <row r="1040" spans="1:18" s="10" customFormat="1" x14ac:dyDescent="0.2">
      <c r="A1040" s="41" t="s">
        <v>77</v>
      </c>
      <c r="B1040" s="42" t="s">
        <v>390</v>
      </c>
      <c r="C1040" s="42" t="s">
        <v>21</v>
      </c>
      <c r="D1040" s="42" t="s">
        <v>179</v>
      </c>
      <c r="E1040" s="46" t="s">
        <v>25</v>
      </c>
      <c r="F1040" s="46" t="s">
        <v>78</v>
      </c>
      <c r="G1040" s="46" t="s">
        <v>27</v>
      </c>
      <c r="H1040" s="46" t="s">
        <v>28</v>
      </c>
      <c r="I1040" s="42"/>
      <c r="J1040" s="43">
        <v>683890</v>
      </c>
      <c r="K1040" s="43">
        <v>683890</v>
      </c>
      <c r="L1040" s="51">
        <f>L1041</f>
        <v>16.63</v>
      </c>
      <c r="P1040" s="52">
        <f>P1041</f>
        <v>16.63</v>
      </c>
      <c r="Q1040" s="53"/>
      <c r="R1040" s="54"/>
    </row>
    <row r="1041" spans="1:18" s="10" customFormat="1" ht="24" x14ac:dyDescent="0.2">
      <c r="A1041" s="41" t="s">
        <v>31</v>
      </c>
      <c r="B1041" s="42" t="s">
        <v>390</v>
      </c>
      <c r="C1041" s="42" t="s">
        <v>21</v>
      </c>
      <c r="D1041" s="42" t="s">
        <v>179</v>
      </c>
      <c r="E1041" s="46" t="s">
        <v>25</v>
      </c>
      <c r="F1041" s="46" t="s">
        <v>78</v>
      </c>
      <c r="G1041" s="46" t="s">
        <v>27</v>
      </c>
      <c r="H1041" s="46" t="s">
        <v>32</v>
      </c>
      <c r="I1041" s="42"/>
      <c r="J1041" s="43">
        <v>110040</v>
      </c>
      <c r="K1041" s="43">
        <v>110040</v>
      </c>
      <c r="L1041" s="11">
        <f>L1042</f>
        <v>16.63</v>
      </c>
      <c r="P1041" s="11">
        <f>P1042</f>
        <v>16.63</v>
      </c>
      <c r="Q1041" s="53"/>
      <c r="R1041" s="54"/>
    </row>
    <row r="1042" spans="1:18" s="10" customFormat="1" ht="60" x14ac:dyDescent="0.2">
      <c r="A1042" s="41" t="s">
        <v>508</v>
      </c>
      <c r="B1042" s="42" t="s">
        <v>390</v>
      </c>
      <c r="C1042" s="42" t="s">
        <v>21</v>
      </c>
      <c r="D1042" s="42" t="s">
        <v>179</v>
      </c>
      <c r="E1042" s="46" t="s">
        <v>25</v>
      </c>
      <c r="F1042" s="46" t="s">
        <v>78</v>
      </c>
      <c r="G1042" s="46" t="s">
        <v>27</v>
      </c>
      <c r="H1042" s="46" t="s">
        <v>32</v>
      </c>
      <c r="I1042" s="42" t="s">
        <v>34</v>
      </c>
      <c r="J1042" s="43">
        <v>16630</v>
      </c>
      <c r="K1042" s="43">
        <v>16630</v>
      </c>
      <c r="L1042" s="55">
        <f>K1042/1000</f>
        <v>16.63</v>
      </c>
      <c r="M1042" s="12">
        <v>1</v>
      </c>
      <c r="P1042" s="56">
        <f>K1042/1000</f>
        <v>16.63</v>
      </c>
      <c r="Q1042" s="53"/>
      <c r="R1042" s="54"/>
    </row>
    <row r="1043" spans="1:18" s="13" customFormat="1" ht="24" x14ac:dyDescent="0.2">
      <c r="A1043" s="41" t="s">
        <v>44</v>
      </c>
      <c r="B1043" s="42" t="s">
        <v>390</v>
      </c>
      <c r="C1043" s="42" t="s">
        <v>21</v>
      </c>
      <c r="D1043" s="42" t="s">
        <v>179</v>
      </c>
      <c r="E1043" s="46" t="s">
        <v>25</v>
      </c>
      <c r="F1043" s="46" t="s">
        <v>78</v>
      </c>
      <c r="G1043" s="46" t="s">
        <v>27</v>
      </c>
      <c r="H1043" s="46" t="s">
        <v>32</v>
      </c>
      <c r="I1043" s="42" t="s">
        <v>45</v>
      </c>
      <c r="J1043" s="43">
        <v>93410</v>
      </c>
      <c r="K1043" s="43">
        <v>93410</v>
      </c>
      <c r="L1043" s="65" t="e">
        <f>L1044+#REF!</f>
        <v>#REF!</v>
      </c>
      <c r="P1043" s="66" t="e">
        <f>P1044+#REF!</f>
        <v>#REF!</v>
      </c>
      <c r="Q1043" s="53"/>
      <c r="R1043" s="54"/>
    </row>
    <row r="1044" spans="1:18" s="13" customFormat="1" ht="24" x14ac:dyDescent="0.2">
      <c r="A1044" s="41" t="s">
        <v>35</v>
      </c>
      <c r="B1044" s="42" t="s">
        <v>390</v>
      </c>
      <c r="C1044" s="42" t="s">
        <v>21</v>
      </c>
      <c r="D1044" s="42" t="s">
        <v>179</v>
      </c>
      <c r="E1044" s="46" t="s">
        <v>25</v>
      </c>
      <c r="F1044" s="46" t="s">
        <v>78</v>
      </c>
      <c r="G1044" s="46" t="s">
        <v>27</v>
      </c>
      <c r="H1044" s="46" t="s">
        <v>36</v>
      </c>
      <c r="I1044" s="42"/>
      <c r="J1044" s="43">
        <v>571010</v>
      </c>
      <c r="K1044" s="43">
        <v>571010</v>
      </c>
      <c r="L1044" s="65" t="e">
        <f>L1045+L1053+L1058</f>
        <v>#REF!</v>
      </c>
      <c r="P1044" s="66" t="e">
        <f>P1045+P1053+P1058</f>
        <v>#REF!</v>
      </c>
      <c r="Q1044" s="53"/>
      <c r="R1044" s="54"/>
    </row>
    <row r="1045" spans="1:18" s="13" customFormat="1" ht="60" x14ac:dyDescent="0.2">
      <c r="A1045" s="41" t="s">
        <v>508</v>
      </c>
      <c r="B1045" s="42" t="s">
        <v>390</v>
      </c>
      <c r="C1045" s="42" t="s">
        <v>21</v>
      </c>
      <c r="D1045" s="42" t="s">
        <v>179</v>
      </c>
      <c r="E1045" s="46" t="s">
        <v>25</v>
      </c>
      <c r="F1045" s="46" t="s">
        <v>78</v>
      </c>
      <c r="G1045" s="46" t="s">
        <v>27</v>
      </c>
      <c r="H1045" s="46" t="s">
        <v>36</v>
      </c>
      <c r="I1045" s="42" t="s">
        <v>34</v>
      </c>
      <c r="J1045" s="43">
        <v>571010</v>
      </c>
      <c r="K1045" s="43">
        <v>571010</v>
      </c>
      <c r="L1045" s="65">
        <f>L1046+L1050</f>
        <v>1964.3899999999999</v>
      </c>
      <c r="P1045" s="66">
        <f>P1046+P1050</f>
        <v>1964.3899999999999</v>
      </c>
      <c r="Q1045" s="53"/>
      <c r="R1045" s="54"/>
    </row>
    <row r="1046" spans="1:18" s="13" customFormat="1" ht="24" x14ac:dyDescent="0.2">
      <c r="A1046" s="41" t="s">
        <v>81</v>
      </c>
      <c r="B1046" s="42" t="s">
        <v>390</v>
      </c>
      <c r="C1046" s="42" t="s">
        <v>21</v>
      </c>
      <c r="D1046" s="42" t="s">
        <v>179</v>
      </c>
      <c r="E1046" s="46" t="s">
        <v>25</v>
      </c>
      <c r="F1046" s="46" t="s">
        <v>78</v>
      </c>
      <c r="G1046" s="46" t="s">
        <v>27</v>
      </c>
      <c r="H1046" s="46" t="s">
        <v>82</v>
      </c>
      <c r="I1046" s="42"/>
      <c r="J1046" s="47">
        <v>2840</v>
      </c>
      <c r="K1046" s="47">
        <v>2840</v>
      </c>
      <c r="L1046" s="65">
        <f>L1047</f>
        <v>1025</v>
      </c>
      <c r="P1046" s="66">
        <f>P1047</f>
        <v>1025</v>
      </c>
      <c r="Q1046" s="53"/>
      <c r="R1046" s="54"/>
    </row>
    <row r="1047" spans="1:18" s="13" customFormat="1" ht="24" x14ac:dyDescent="0.2">
      <c r="A1047" s="41" t="s">
        <v>44</v>
      </c>
      <c r="B1047" s="42" t="s">
        <v>390</v>
      </c>
      <c r="C1047" s="42" t="s">
        <v>21</v>
      </c>
      <c r="D1047" s="42" t="s">
        <v>179</v>
      </c>
      <c r="E1047" s="46" t="s">
        <v>25</v>
      </c>
      <c r="F1047" s="46" t="s">
        <v>78</v>
      </c>
      <c r="G1047" s="46" t="s">
        <v>27</v>
      </c>
      <c r="H1047" s="46" t="s">
        <v>82</v>
      </c>
      <c r="I1047" s="42" t="s">
        <v>45</v>
      </c>
      <c r="J1047" s="47">
        <v>2840</v>
      </c>
      <c r="K1047" s="47">
        <v>2840</v>
      </c>
      <c r="L1047" s="9">
        <f>L1048+L1049</f>
        <v>1025</v>
      </c>
      <c r="P1047" s="9">
        <f>P1048+P1049</f>
        <v>1025</v>
      </c>
      <c r="Q1047" s="53"/>
      <c r="R1047" s="54"/>
    </row>
    <row r="1048" spans="1:18" s="13" customFormat="1" x14ac:dyDescent="0.2">
      <c r="A1048" s="41" t="s">
        <v>391</v>
      </c>
      <c r="B1048" s="42" t="s">
        <v>390</v>
      </c>
      <c r="C1048" s="42" t="s">
        <v>21</v>
      </c>
      <c r="D1048" s="42" t="s">
        <v>179</v>
      </c>
      <c r="E1048" s="42" t="s">
        <v>25</v>
      </c>
      <c r="F1048" s="42" t="s">
        <v>14</v>
      </c>
      <c r="G1048" s="42" t="s">
        <v>27</v>
      </c>
      <c r="H1048" s="42" t="s">
        <v>28</v>
      </c>
      <c r="I1048" s="42"/>
      <c r="J1048" s="43">
        <v>983460</v>
      </c>
      <c r="K1048" s="43">
        <v>983460</v>
      </c>
      <c r="L1048" s="55">
        <f>K1048/1000</f>
        <v>983.46</v>
      </c>
      <c r="M1048" s="12">
        <v>1</v>
      </c>
      <c r="P1048" s="56">
        <f>K1048/1000</f>
        <v>983.46</v>
      </c>
      <c r="Q1048" s="53"/>
      <c r="R1048" s="54"/>
    </row>
    <row r="1049" spans="1:18" s="13" customFormat="1" ht="24" x14ac:dyDescent="0.2">
      <c r="A1049" s="41" t="s">
        <v>31</v>
      </c>
      <c r="B1049" s="42" t="s">
        <v>390</v>
      </c>
      <c r="C1049" s="42" t="s">
        <v>21</v>
      </c>
      <c r="D1049" s="42" t="s">
        <v>179</v>
      </c>
      <c r="E1049" s="42" t="s">
        <v>25</v>
      </c>
      <c r="F1049" s="42" t="s">
        <v>14</v>
      </c>
      <c r="G1049" s="42" t="s">
        <v>27</v>
      </c>
      <c r="H1049" s="42" t="s">
        <v>32</v>
      </c>
      <c r="I1049" s="67"/>
      <c r="J1049" s="43">
        <v>41540</v>
      </c>
      <c r="K1049" s="43">
        <v>41540</v>
      </c>
      <c r="L1049" s="55">
        <f>K1049/1000</f>
        <v>41.54</v>
      </c>
      <c r="M1049" s="12">
        <v>1</v>
      </c>
      <c r="P1049" s="56">
        <f>K1049/1000</f>
        <v>41.54</v>
      </c>
      <c r="Q1049" s="53"/>
      <c r="R1049" s="54"/>
    </row>
    <row r="1050" spans="1:18" s="13" customFormat="1" ht="60" x14ac:dyDescent="0.2">
      <c r="A1050" s="41" t="s">
        <v>508</v>
      </c>
      <c r="B1050" s="42" t="s">
        <v>390</v>
      </c>
      <c r="C1050" s="42" t="s">
        <v>21</v>
      </c>
      <c r="D1050" s="42" t="s">
        <v>179</v>
      </c>
      <c r="E1050" s="42" t="s">
        <v>25</v>
      </c>
      <c r="F1050" s="42" t="s">
        <v>14</v>
      </c>
      <c r="G1050" s="42" t="s">
        <v>27</v>
      </c>
      <c r="H1050" s="42" t="s">
        <v>32</v>
      </c>
      <c r="I1050" s="42" t="s">
        <v>34</v>
      </c>
      <c r="J1050" s="43">
        <v>41540</v>
      </c>
      <c r="K1050" s="43">
        <v>41540</v>
      </c>
      <c r="L1050" s="65">
        <f>L1051</f>
        <v>939.39</v>
      </c>
      <c r="P1050" s="66">
        <f>P1051</f>
        <v>939.39</v>
      </c>
      <c r="Q1050" s="53"/>
      <c r="R1050" s="54"/>
    </row>
    <row r="1051" spans="1:18" s="13" customFormat="1" ht="24" x14ac:dyDescent="0.2">
      <c r="A1051" s="41" t="s">
        <v>35</v>
      </c>
      <c r="B1051" s="42" t="s">
        <v>390</v>
      </c>
      <c r="C1051" s="42" t="s">
        <v>21</v>
      </c>
      <c r="D1051" s="42" t="s">
        <v>179</v>
      </c>
      <c r="E1051" s="42" t="s">
        <v>25</v>
      </c>
      <c r="F1051" s="42" t="s">
        <v>14</v>
      </c>
      <c r="G1051" s="42" t="s">
        <v>27</v>
      </c>
      <c r="H1051" s="42" t="s">
        <v>36</v>
      </c>
      <c r="I1051" s="42"/>
      <c r="J1051" s="43">
        <v>939390</v>
      </c>
      <c r="K1051" s="43">
        <v>939390</v>
      </c>
      <c r="L1051" s="9">
        <f>L1052</f>
        <v>939.39</v>
      </c>
      <c r="P1051" s="9">
        <f>P1052</f>
        <v>939.39</v>
      </c>
      <c r="Q1051" s="53"/>
      <c r="R1051" s="54"/>
    </row>
    <row r="1052" spans="1:18" s="13" customFormat="1" ht="60" x14ac:dyDescent="0.2">
      <c r="A1052" s="41" t="s">
        <v>508</v>
      </c>
      <c r="B1052" s="42" t="s">
        <v>390</v>
      </c>
      <c r="C1052" s="42" t="s">
        <v>21</v>
      </c>
      <c r="D1052" s="42" t="s">
        <v>179</v>
      </c>
      <c r="E1052" s="42" t="s">
        <v>25</v>
      </c>
      <c r="F1052" s="42" t="s">
        <v>14</v>
      </c>
      <c r="G1052" s="42" t="s">
        <v>27</v>
      </c>
      <c r="H1052" s="42" t="s">
        <v>36</v>
      </c>
      <c r="I1052" s="42" t="s">
        <v>34</v>
      </c>
      <c r="J1052" s="43">
        <v>939390</v>
      </c>
      <c r="K1052" s="43">
        <v>939390</v>
      </c>
      <c r="L1052" s="55">
        <f>K1052/1000</f>
        <v>939.39</v>
      </c>
      <c r="M1052" s="12">
        <v>1</v>
      </c>
      <c r="P1052" s="56">
        <f>K1052/1000</f>
        <v>939.39</v>
      </c>
      <c r="Q1052" s="53"/>
      <c r="R1052" s="54"/>
    </row>
    <row r="1053" spans="1:18" s="13" customFormat="1" ht="24" x14ac:dyDescent="0.2">
      <c r="A1053" s="41" t="s">
        <v>81</v>
      </c>
      <c r="B1053" s="42" t="s">
        <v>390</v>
      </c>
      <c r="C1053" s="42" t="s">
        <v>21</v>
      </c>
      <c r="D1053" s="42" t="s">
        <v>179</v>
      </c>
      <c r="E1053" s="42" t="s">
        <v>25</v>
      </c>
      <c r="F1053" s="42" t="s">
        <v>14</v>
      </c>
      <c r="G1053" s="42" t="s">
        <v>27</v>
      </c>
      <c r="H1053" s="42" t="s">
        <v>82</v>
      </c>
      <c r="I1053" s="42"/>
      <c r="J1053" s="47">
        <v>2530</v>
      </c>
      <c r="K1053" s="47">
        <v>2530</v>
      </c>
      <c r="L1053" s="65">
        <f>L1054</f>
        <v>0</v>
      </c>
      <c r="P1053" s="66">
        <f>P1054</f>
        <v>0</v>
      </c>
      <c r="Q1053" s="53"/>
      <c r="R1053" s="54"/>
    </row>
    <row r="1054" spans="1:18" s="13" customFormat="1" ht="24" x14ac:dyDescent="0.2">
      <c r="A1054" s="41" t="s">
        <v>44</v>
      </c>
      <c r="B1054" s="42" t="s">
        <v>390</v>
      </c>
      <c r="C1054" s="42" t="s">
        <v>21</v>
      </c>
      <c r="D1054" s="42" t="s">
        <v>179</v>
      </c>
      <c r="E1054" s="42" t="s">
        <v>25</v>
      </c>
      <c r="F1054" s="42" t="s">
        <v>14</v>
      </c>
      <c r="G1054" s="42" t="s">
        <v>27</v>
      </c>
      <c r="H1054" s="42" t="s">
        <v>82</v>
      </c>
      <c r="I1054" s="42" t="s">
        <v>45</v>
      </c>
      <c r="J1054" s="47">
        <v>2530</v>
      </c>
      <c r="K1054" s="47">
        <v>2530</v>
      </c>
      <c r="L1054" s="65">
        <f>L1055</f>
        <v>0</v>
      </c>
      <c r="P1054" s="66">
        <f>P1055</f>
        <v>0</v>
      </c>
      <c r="Q1054" s="53"/>
      <c r="R1054" s="54"/>
    </row>
    <row r="1055" spans="1:18" s="13" customFormat="1" hidden="1" x14ac:dyDescent="0.2">
      <c r="A1055" s="41" t="s">
        <v>93</v>
      </c>
      <c r="B1055" s="42" t="s">
        <v>390</v>
      </c>
      <c r="C1055" s="42" t="s">
        <v>21</v>
      </c>
      <c r="D1055" s="42" t="s">
        <v>179</v>
      </c>
      <c r="E1055" s="46" t="s">
        <v>94</v>
      </c>
      <c r="F1055" s="46" t="s">
        <v>26</v>
      </c>
      <c r="G1055" s="46" t="s">
        <v>27</v>
      </c>
      <c r="H1055" s="46" t="s">
        <v>28</v>
      </c>
      <c r="I1055" s="46"/>
      <c r="J1055" s="47">
        <v>0</v>
      </c>
      <c r="K1055" s="47">
        <v>0</v>
      </c>
      <c r="L1055" s="9">
        <f>L1056+L1057</f>
        <v>0</v>
      </c>
      <c r="P1055" s="9">
        <f>P1056+P1057</f>
        <v>0</v>
      </c>
      <c r="Q1055" s="53"/>
      <c r="R1055" s="54"/>
    </row>
    <row r="1056" spans="1:18" s="13" customFormat="1" hidden="1" x14ac:dyDescent="0.2">
      <c r="A1056" s="41" t="s">
        <v>95</v>
      </c>
      <c r="B1056" s="42" t="s">
        <v>390</v>
      </c>
      <c r="C1056" s="42" t="s">
        <v>21</v>
      </c>
      <c r="D1056" s="42" t="s">
        <v>179</v>
      </c>
      <c r="E1056" s="46" t="s">
        <v>94</v>
      </c>
      <c r="F1056" s="46" t="s">
        <v>96</v>
      </c>
      <c r="G1056" s="46" t="s">
        <v>27</v>
      </c>
      <c r="H1056" s="46" t="s">
        <v>28</v>
      </c>
      <c r="I1056" s="46"/>
      <c r="J1056" s="47">
        <v>0</v>
      </c>
      <c r="K1056" s="47">
        <v>0</v>
      </c>
      <c r="L1056" s="55">
        <f>K1056/1000</f>
        <v>0</v>
      </c>
      <c r="M1056" s="12">
        <v>1</v>
      </c>
      <c r="P1056" s="56">
        <f>K1056/1000</f>
        <v>0</v>
      </c>
      <c r="Q1056" s="53"/>
      <c r="R1056" s="54"/>
    </row>
    <row r="1057" spans="1:18" s="13" customFormat="1" ht="72" hidden="1" x14ac:dyDescent="0.2">
      <c r="A1057" s="41" t="s">
        <v>517</v>
      </c>
      <c r="B1057" s="42" t="s">
        <v>390</v>
      </c>
      <c r="C1057" s="42" t="s">
        <v>21</v>
      </c>
      <c r="D1057" s="42" t="s">
        <v>179</v>
      </c>
      <c r="E1057" s="46" t="s">
        <v>94</v>
      </c>
      <c r="F1057" s="46" t="s">
        <v>96</v>
      </c>
      <c r="G1057" s="46" t="s">
        <v>27</v>
      </c>
      <c r="H1057" s="46" t="s">
        <v>518</v>
      </c>
      <c r="I1057" s="46"/>
      <c r="J1057" s="47">
        <v>0</v>
      </c>
      <c r="K1057" s="47">
        <v>0</v>
      </c>
      <c r="L1057" s="55">
        <f>K1057/1000</f>
        <v>0</v>
      </c>
      <c r="M1057" s="12">
        <v>1</v>
      </c>
      <c r="P1057" s="56">
        <f>K1057/1000</f>
        <v>0</v>
      </c>
      <c r="Q1057" s="53"/>
      <c r="R1057" s="54"/>
    </row>
    <row r="1058" spans="1:18" s="13" customFormat="1" ht="24" hidden="1" x14ac:dyDescent="0.2">
      <c r="A1058" s="41" t="s">
        <v>44</v>
      </c>
      <c r="B1058" s="42" t="s">
        <v>390</v>
      </c>
      <c r="C1058" s="42" t="s">
        <v>21</v>
      </c>
      <c r="D1058" s="42" t="s">
        <v>179</v>
      </c>
      <c r="E1058" s="46" t="s">
        <v>94</v>
      </c>
      <c r="F1058" s="46" t="s">
        <v>96</v>
      </c>
      <c r="G1058" s="46" t="s">
        <v>27</v>
      </c>
      <c r="H1058" s="46" t="s">
        <v>518</v>
      </c>
      <c r="I1058" s="46" t="s">
        <v>45</v>
      </c>
      <c r="J1058" s="47">
        <v>0</v>
      </c>
      <c r="K1058" s="47">
        <v>0</v>
      </c>
      <c r="L1058" s="51" t="e">
        <f>#REF!</f>
        <v>#REF!</v>
      </c>
      <c r="P1058" s="52" t="e">
        <f>#REF!</f>
        <v>#REF!</v>
      </c>
      <c r="Q1058" s="53"/>
      <c r="R1058" s="54"/>
    </row>
    <row r="1059" spans="1:18" s="10" customFormat="1" ht="36" x14ac:dyDescent="0.2">
      <c r="A1059" s="41" t="s">
        <v>392</v>
      </c>
      <c r="B1059" s="42" t="s">
        <v>393</v>
      </c>
      <c r="C1059" s="42"/>
      <c r="D1059" s="42"/>
      <c r="E1059" s="42"/>
      <c r="F1059" s="42"/>
      <c r="G1059" s="42"/>
      <c r="H1059" s="42"/>
      <c r="I1059" s="42"/>
      <c r="J1059" s="43">
        <v>17749980</v>
      </c>
      <c r="K1059" s="43">
        <v>17749980</v>
      </c>
      <c r="L1059" s="65" t="e">
        <f>L1060+L1124+L1132</f>
        <v>#REF!</v>
      </c>
      <c r="P1059" s="66" t="e">
        <f>P1060+P1124+P1132</f>
        <v>#REF!</v>
      </c>
      <c r="Q1059" s="53"/>
      <c r="R1059" s="54"/>
    </row>
    <row r="1060" spans="1:18" x14ac:dyDescent="0.2">
      <c r="A1060" s="41" t="s">
        <v>20</v>
      </c>
      <c r="B1060" s="42" t="s">
        <v>393</v>
      </c>
      <c r="C1060" s="46" t="s">
        <v>21</v>
      </c>
      <c r="D1060" s="46"/>
      <c r="E1060" s="46"/>
      <c r="F1060" s="46"/>
      <c r="G1060" s="46"/>
      <c r="H1060" s="46"/>
      <c r="I1060" s="42"/>
      <c r="J1060" s="43">
        <v>9855410</v>
      </c>
      <c r="K1060" s="43">
        <v>9855410</v>
      </c>
      <c r="L1060" s="65">
        <f>L1061</f>
        <v>24455.54</v>
      </c>
      <c r="P1060" s="66">
        <f>P1061</f>
        <v>24455.54</v>
      </c>
      <c r="Q1060" s="53"/>
      <c r="R1060" s="54"/>
    </row>
    <row r="1061" spans="1:18" x14ac:dyDescent="0.2">
      <c r="A1061" s="41" t="s">
        <v>98</v>
      </c>
      <c r="B1061" s="42" t="s">
        <v>393</v>
      </c>
      <c r="C1061" s="46" t="s">
        <v>21</v>
      </c>
      <c r="D1061" s="46" t="s">
        <v>99</v>
      </c>
      <c r="E1061" s="42"/>
      <c r="F1061" s="42"/>
      <c r="G1061" s="42"/>
      <c r="H1061" s="42"/>
      <c r="I1061" s="42"/>
      <c r="J1061" s="43">
        <v>9855410</v>
      </c>
      <c r="K1061" s="43">
        <v>9855410</v>
      </c>
      <c r="L1061" s="65">
        <f>L1062+L1100+L1088+L1078+L1094</f>
        <v>24455.54</v>
      </c>
      <c r="P1061" s="66">
        <f>P1062+P1100+P1088+P1078+P1094</f>
        <v>24455.54</v>
      </c>
      <c r="Q1061" s="53"/>
      <c r="R1061" s="54"/>
    </row>
    <row r="1062" spans="1:18" ht="48" x14ac:dyDescent="0.2">
      <c r="A1062" s="41" t="s">
        <v>39</v>
      </c>
      <c r="B1062" s="42" t="s">
        <v>393</v>
      </c>
      <c r="C1062" s="46" t="s">
        <v>21</v>
      </c>
      <c r="D1062" s="46" t="s">
        <v>99</v>
      </c>
      <c r="E1062" s="46" t="s">
        <v>40</v>
      </c>
      <c r="F1062" s="46" t="s">
        <v>26</v>
      </c>
      <c r="G1062" s="46" t="s">
        <v>27</v>
      </c>
      <c r="H1062" s="46" t="s">
        <v>28</v>
      </c>
      <c r="I1062" s="42"/>
      <c r="J1062" s="43">
        <v>45810</v>
      </c>
      <c r="K1062" s="43">
        <v>45810</v>
      </c>
      <c r="L1062" s="65">
        <f>L1068+L1073+L1063</f>
        <v>722.99</v>
      </c>
      <c r="P1062" s="66">
        <f>P1068+P1073+P1063</f>
        <v>722.99</v>
      </c>
      <c r="Q1062" s="53"/>
      <c r="R1062" s="54"/>
    </row>
    <row r="1063" spans="1:18" ht="60" hidden="1" x14ac:dyDescent="0.2">
      <c r="A1063" s="41" t="s">
        <v>394</v>
      </c>
      <c r="B1063" s="42" t="s">
        <v>393</v>
      </c>
      <c r="C1063" s="46" t="s">
        <v>21</v>
      </c>
      <c r="D1063" s="46" t="s">
        <v>99</v>
      </c>
      <c r="E1063" s="42" t="s">
        <v>40</v>
      </c>
      <c r="F1063" s="42" t="s">
        <v>26</v>
      </c>
      <c r="G1063" s="42" t="s">
        <v>21</v>
      </c>
      <c r="H1063" s="42" t="s">
        <v>28</v>
      </c>
      <c r="I1063" s="42"/>
      <c r="J1063" s="43">
        <v>0</v>
      </c>
      <c r="K1063" s="43">
        <v>0</v>
      </c>
      <c r="L1063" s="9">
        <f>L1064</f>
        <v>35.01</v>
      </c>
      <c r="P1063" s="9">
        <f>P1064</f>
        <v>35.01</v>
      </c>
      <c r="Q1063" s="53"/>
      <c r="R1063" s="54"/>
    </row>
    <row r="1064" spans="1:18" ht="36" hidden="1" x14ac:dyDescent="0.2">
      <c r="A1064" s="41" t="s">
        <v>507</v>
      </c>
      <c r="B1064" s="42" t="s">
        <v>393</v>
      </c>
      <c r="C1064" s="46" t="s">
        <v>21</v>
      </c>
      <c r="D1064" s="46" t="s">
        <v>99</v>
      </c>
      <c r="E1064" s="42" t="s">
        <v>40</v>
      </c>
      <c r="F1064" s="42" t="s">
        <v>26</v>
      </c>
      <c r="G1064" s="42" t="s">
        <v>21</v>
      </c>
      <c r="H1064" s="42" t="s">
        <v>242</v>
      </c>
      <c r="I1064" s="42"/>
      <c r="J1064" s="43">
        <v>0</v>
      </c>
      <c r="K1064" s="43">
        <v>0</v>
      </c>
      <c r="L1064" s="9">
        <f>L1065</f>
        <v>35.01</v>
      </c>
      <c r="P1064" s="9">
        <f>P1065</f>
        <v>35.01</v>
      </c>
      <c r="Q1064" s="53"/>
      <c r="R1064" s="54"/>
    </row>
    <row r="1065" spans="1:18" ht="24" hidden="1" x14ac:dyDescent="0.2">
      <c r="A1065" s="41" t="s">
        <v>44</v>
      </c>
      <c r="B1065" s="42" t="s">
        <v>393</v>
      </c>
      <c r="C1065" s="46" t="s">
        <v>21</v>
      </c>
      <c r="D1065" s="46" t="s">
        <v>99</v>
      </c>
      <c r="E1065" s="42" t="s">
        <v>40</v>
      </c>
      <c r="F1065" s="42" t="s">
        <v>26</v>
      </c>
      <c r="G1065" s="42" t="s">
        <v>21</v>
      </c>
      <c r="H1065" s="42" t="s">
        <v>242</v>
      </c>
      <c r="I1065" s="42" t="s">
        <v>45</v>
      </c>
      <c r="J1065" s="43">
        <v>0</v>
      </c>
      <c r="K1065" s="43">
        <v>0</v>
      </c>
      <c r="L1065" s="9">
        <f>L1066</f>
        <v>35.01</v>
      </c>
      <c r="P1065" s="9">
        <f>P1066</f>
        <v>35.01</v>
      </c>
      <c r="Q1065" s="53"/>
      <c r="R1065" s="54"/>
    </row>
    <row r="1066" spans="1:18" ht="60" x14ac:dyDescent="0.2">
      <c r="A1066" s="41" t="s">
        <v>41</v>
      </c>
      <c r="B1066" s="42" t="s">
        <v>393</v>
      </c>
      <c r="C1066" s="46" t="s">
        <v>21</v>
      </c>
      <c r="D1066" s="46" t="s">
        <v>99</v>
      </c>
      <c r="E1066" s="46" t="s">
        <v>40</v>
      </c>
      <c r="F1066" s="46" t="s">
        <v>26</v>
      </c>
      <c r="G1066" s="46" t="s">
        <v>23</v>
      </c>
      <c r="H1066" s="46" t="s">
        <v>28</v>
      </c>
      <c r="I1066" s="46"/>
      <c r="J1066" s="43">
        <v>35010</v>
      </c>
      <c r="K1066" s="43">
        <v>35010</v>
      </c>
      <c r="L1066" s="9">
        <f>L1067</f>
        <v>35.01</v>
      </c>
      <c r="P1066" s="9">
        <f>P1067</f>
        <v>35.01</v>
      </c>
      <c r="Q1066" s="53"/>
      <c r="R1066" s="54"/>
    </row>
    <row r="1067" spans="1:18" ht="24" x14ac:dyDescent="0.2">
      <c r="A1067" s="41" t="s">
        <v>42</v>
      </c>
      <c r="B1067" s="42" t="s">
        <v>393</v>
      </c>
      <c r="C1067" s="46" t="s">
        <v>21</v>
      </c>
      <c r="D1067" s="46" t="s">
        <v>99</v>
      </c>
      <c r="E1067" s="46" t="s">
        <v>40</v>
      </c>
      <c r="F1067" s="46" t="s">
        <v>26</v>
      </c>
      <c r="G1067" s="46" t="s">
        <v>23</v>
      </c>
      <c r="H1067" s="46" t="s">
        <v>43</v>
      </c>
      <c r="I1067" s="46"/>
      <c r="J1067" s="43">
        <v>35010</v>
      </c>
      <c r="K1067" s="43">
        <v>35010</v>
      </c>
      <c r="L1067" s="55">
        <f>K1067/1000</f>
        <v>35.01</v>
      </c>
      <c r="M1067" s="12">
        <v>1</v>
      </c>
      <c r="P1067" s="56">
        <f>K1067/1000</f>
        <v>35.01</v>
      </c>
      <c r="Q1067" s="53"/>
      <c r="R1067" s="54"/>
    </row>
    <row r="1068" spans="1:18" ht="24" x14ac:dyDescent="0.2">
      <c r="A1068" s="41" t="s">
        <v>44</v>
      </c>
      <c r="B1068" s="42" t="s">
        <v>393</v>
      </c>
      <c r="C1068" s="46" t="s">
        <v>21</v>
      </c>
      <c r="D1068" s="46" t="s">
        <v>99</v>
      </c>
      <c r="E1068" s="46" t="s">
        <v>40</v>
      </c>
      <c r="F1068" s="46" t="s">
        <v>26</v>
      </c>
      <c r="G1068" s="46" t="s">
        <v>23</v>
      </c>
      <c r="H1068" s="46" t="s">
        <v>43</v>
      </c>
      <c r="I1068" s="46" t="s">
        <v>45</v>
      </c>
      <c r="J1068" s="43">
        <v>35010</v>
      </c>
      <c r="K1068" s="43">
        <v>35010</v>
      </c>
      <c r="L1068" s="65">
        <f>L1069</f>
        <v>687.98</v>
      </c>
      <c r="P1068" s="66">
        <f>P1069</f>
        <v>687.98</v>
      </c>
      <c r="Q1068" s="53"/>
      <c r="R1068" s="54"/>
    </row>
    <row r="1069" spans="1:18" ht="60" x14ac:dyDescent="0.2">
      <c r="A1069" s="41" t="s">
        <v>46</v>
      </c>
      <c r="B1069" s="42" t="s">
        <v>393</v>
      </c>
      <c r="C1069" s="46" t="s">
        <v>21</v>
      </c>
      <c r="D1069" s="46" t="s">
        <v>99</v>
      </c>
      <c r="E1069" s="46" t="s">
        <v>40</v>
      </c>
      <c r="F1069" s="46" t="s">
        <v>26</v>
      </c>
      <c r="G1069" s="46" t="s">
        <v>47</v>
      </c>
      <c r="H1069" s="46" t="s">
        <v>28</v>
      </c>
      <c r="I1069" s="46"/>
      <c r="J1069" s="43">
        <v>10800</v>
      </c>
      <c r="K1069" s="43">
        <v>10800</v>
      </c>
      <c r="L1069" s="65">
        <f>L1070</f>
        <v>687.98</v>
      </c>
      <c r="P1069" s="66">
        <f>P1070</f>
        <v>687.98</v>
      </c>
      <c r="Q1069" s="53"/>
      <c r="R1069" s="54"/>
    </row>
    <row r="1070" spans="1:18" x14ac:dyDescent="0.2">
      <c r="A1070" s="41" t="s">
        <v>48</v>
      </c>
      <c r="B1070" s="42" t="s">
        <v>393</v>
      </c>
      <c r="C1070" s="46" t="s">
        <v>21</v>
      </c>
      <c r="D1070" s="46" t="s">
        <v>99</v>
      </c>
      <c r="E1070" s="46" t="s">
        <v>40</v>
      </c>
      <c r="F1070" s="46" t="s">
        <v>26</v>
      </c>
      <c r="G1070" s="46" t="s">
        <v>47</v>
      </c>
      <c r="H1070" s="46" t="s">
        <v>49</v>
      </c>
      <c r="I1070" s="46"/>
      <c r="J1070" s="43">
        <v>10800</v>
      </c>
      <c r="K1070" s="43">
        <v>10800</v>
      </c>
      <c r="L1070" s="65">
        <f>L1071</f>
        <v>687.98</v>
      </c>
      <c r="P1070" s="66">
        <f>P1071</f>
        <v>687.98</v>
      </c>
      <c r="Q1070" s="53"/>
      <c r="R1070" s="54"/>
    </row>
    <row r="1071" spans="1:18" ht="24" x14ac:dyDescent="0.2">
      <c r="A1071" s="41" t="s">
        <v>44</v>
      </c>
      <c r="B1071" s="42" t="s">
        <v>393</v>
      </c>
      <c r="C1071" s="46" t="s">
        <v>21</v>
      </c>
      <c r="D1071" s="46" t="s">
        <v>99</v>
      </c>
      <c r="E1071" s="46" t="s">
        <v>40</v>
      </c>
      <c r="F1071" s="46" t="s">
        <v>26</v>
      </c>
      <c r="G1071" s="46" t="s">
        <v>47</v>
      </c>
      <c r="H1071" s="46" t="s">
        <v>49</v>
      </c>
      <c r="I1071" s="46" t="s">
        <v>45</v>
      </c>
      <c r="J1071" s="43">
        <v>10800</v>
      </c>
      <c r="K1071" s="43">
        <v>10800</v>
      </c>
      <c r="L1071" s="9">
        <f>L1072</f>
        <v>687.98</v>
      </c>
      <c r="P1071" s="9">
        <f>P1072</f>
        <v>687.98</v>
      </c>
      <c r="Q1071" s="53"/>
      <c r="R1071" s="54"/>
    </row>
    <row r="1072" spans="1:18" ht="96" x14ac:dyDescent="0.2">
      <c r="A1072" s="41" t="s">
        <v>59</v>
      </c>
      <c r="B1072" s="42" t="s">
        <v>393</v>
      </c>
      <c r="C1072" s="46" t="s">
        <v>21</v>
      </c>
      <c r="D1072" s="46" t="s">
        <v>99</v>
      </c>
      <c r="E1072" s="46" t="s">
        <v>60</v>
      </c>
      <c r="F1072" s="46" t="s">
        <v>26</v>
      </c>
      <c r="G1072" s="46" t="s">
        <v>27</v>
      </c>
      <c r="H1072" s="46" t="s">
        <v>28</v>
      </c>
      <c r="I1072" s="42"/>
      <c r="J1072" s="47">
        <v>687980</v>
      </c>
      <c r="K1072" s="47">
        <v>687980</v>
      </c>
      <c r="L1072" s="55">
        <f>K1072/1000</f>
        <v>687.98</v>
      </c>
      <c r="M1072" s="12">
        <v>1</v>
      </c>
      <c r="P1072" s="56">
        <f>K1072/1000</f>
        <v>687.98</v>
      </c>
      <c r="Q1072" s="53"/>
      <c r="R1072" s="54"/>
    </row>
    <row r="1073" spans="1:18" ht="24" x14ac:dyDescent="0.2">
      <c r="A1073" s="41" t="s">
        <v>569</v>
      </c>
      <c r="B1073" s="42" t="s">
        <v>393</v>
      </c>
      <c r="C1073" s="46" t="s">
        <v>21</v>
      </c>
      <c r="D1073" s="46" t="s">
        <v>99</v>
      </c>
      <c r="E1073" s="42" t="s">
        <v>60</v>
      </c>
      <c r="F1073" s="42" t="s">
        <v>26</v>
      </c>
      <c r="G1073" s="42" t="s">
        <v>21</v>
      </c>
      <c r="H1073" s="42" t="s">
        <v>28</v>
      </c>
      <c r="I1073" s="42"/>
      <c r="J1073" s="47">
        <v>57000</v>
      </c>
      <c r="K1073" s="47">
        <v>57000</v>
      </c>
      <c r="L1073" s="65">
        <f>L1074</f>
        <v>0</v>
      </c>
      <c r="P1073" s="66">
        <f>P1074</f>
        <v>0</v>
      </c>
      <c r="Q1073" s="53"/>
      <c r="R1073" s="54"/>
    </row>
    <row r="1074" spans="1:18" ht="24" x14ac:dyDescent="0.2">
      <c r="A1074" s="41" t="s">
        <v>570</v>
      </c>
      <c r="B1074" s="42" t="s">
        <v>393</v>
      </c>
      <c r="C1074" s="46" t="s">
        <v>21</v>
      </c>
      <c r="D1074" s="46" t="s">
        <v>99</v>
      </c>
      <c r="E1074" s="42" t="s">
        <v>60</v>
      </c>
      <c r="F1074" s="42" t="s">
        <v>26</v>
      </c>
      <c r="G1074" s="42" t="s">
        <v>21</v>
      </c>
      <c r="H1074" s="42" t="s">
        <v>571</v>
      </c>
      <c r="I1074" s="42"/>
      <c r="J1074" s="47">
        <v>57000</v>
      </c>
      <c r="K1074" s="47">
        <v>57000</v>
      </c>
      <c r="L1074" s="65">
        <f>L1075</f>
        <v>0</v>
      </c>
      <c r="P1074" s="66">
        <f>P1075</f>
        <v>0</v>
      </c>
      <c r="Q1074" s="53"/>
      <c r="R1074" s="54"/>
    </row>
    <row r="1075" spans="1:18" ht="24" x14ac:dyDescent="0.2">
      <c r="A1075" s="41" t="s">
        <v>44</v>
      </c>
      <c r="B1075" s="42" t="s">
        <v>393</v>
      </c>
      <c r="C1075" s="46" t="s">
        <v>21</v>
      </c>
      <c r="D1075" s="46" t="s">
        <v>99</v>
      </c>
      <c r="E1075" s="42" t="s">
        <v>60</v>
      </c>
      <c r="F1075" s="42" t="s">
        <v>26</v>
      </c>
      <c r="G1075" s="42" t="s">
        <v>21</v>
      </c>
      <c r="H1075" s="42" t="s">
        <v>571</v>
      </c>
      <c r="I1075" s="42" t="s">
        <v>45</v>
      </c>
      <c r="J1075" s="47">
        <v>57000</v>
      </c>
      <c r="K1075" s="47">
        <v>57000</v>
      </c>
      <c r="L1075" s="65">
        <f>L1076</f>
        <v>0</v>
      </c>
      <c r="P1075" s="66">
        <f>P1076</f>
        <v>0</v>
      </c>
      <c r="Q1075" s="53"/>
      <c r="R1075" s="54"/>
    </row>
    <row r="1076" spans="1:18" ht="24" hidden="1" x14ac:dyDescent="0.2">
      <c r="A1076" s="41" t="s">
        <v>100</v>
      </c>
      <c r="B1076" s="42" t="s">
        <v>393</v>
      </c>
      <c r="C1076" s="46" t="s">
        <v>21</v>
      </c>
      <c r="D1076" s="46" t="s">
        <v>99</v>
      </c>
      <c r="E1076" s="42" t="s">
        <v>60</v>
      </c>
      <c r="F1076" s="42" t="s">
        <v>26</v>
      </c>
      <c r="G1076" s="42" t="s">
        <v>47</v>
      </c>
      <c r="H1076" s="42" t="s">
        <v>28</v>
      </c>
      <c r="I1076" s="42"/>
      <c r="J1076" s="47">
        <v>0</v>
      </c>
      <c r="K1076" s="47">
        <v>0</v>
      </c>
      <c r="L1076" s="9">
        <f>L1077</f>
        <v>0</v>
      </c>
      <c r="P1076" s="9">
        <f>P1077</f>
        <v>0</v>
      </c>
      <c r="Q1076" s="53"/>
      <c r="R1076" s="54"/>
    </row>
    <row r="1077" spans="1:18" hidden="1" x14ac:dyDescent="0.2">
      <c r="A1077" s="41" t="s">
        <v>396</v>
      </c>
      <c r="B1077" s="42" t="s">
        <v>393</v>
      </c>
      <c r="C1077" s="46" t="s">
        <v>21</v>
      </c>
      <c r="D1077" s="46" t="s">
        <v>99</v>
      </c>
      <c r="E1077" s="42" t="s">
        <v>60</v>
      </c>
      <c r="F1077" s="42" t="s">
        <v>26</v>
      </c>
      <c r="G1077" s="42" t="s">
        <v>47</v>
      </c>
      <c r="H1077" s="42" t="s">
        <v>397</v>
      </c>
      <c r="I1077" s="42"/>
      <c r="J1077" s="47">
        <v>0</v>
      </c>
      <c r="K1077" s="47">
        <v>0</v>
      </c>
      <c r="L1077" s="55">
        <f>K1077/1000</f>
        <v>0</v>
      </c>
      <c r="M1077" s="12">
        <v>1</v>
      </c>
      <c r="P1077" s="56">
        <f>K1077/1000</f>
        <v>0</v>
      </c>
      <c r="Q1077" s="53"/>
      <c r="R1077" s="54"/>
    </row>
    <row r="1078" spans="1:18" ht="24" hidden="1" x14ac:dyDescent="0.2">
      <c r="A1078" s="41" t="s">
        <v>44</v>
      </c>
      <c r="B1078" s="42" t="s">
        <v>393</v>
      </c>
      <c r="C1078" s="46" t="s">
        <v>21</v>
      </c>
      <c r="D1078" s="46" t="s">
        <v>99</v>
      </c>
      <c r="E1078" s="42" t="s">
        <v>60</v>
      </c>
      <c r="F1078" s="42" t="s">
        <v>26</v>
      </c>
      <c r="G1078" s="42" t="s">
        <v>47</v>
      </c>
      <c r="H1078" s="42" t="s">
        <v>397</v>
      </c>
      <c r="I1078" s="42" t="s">
        <v>45</v>
      </c>
      <c r="J1078" s="47">
        <v>0</v>
      </c>
      <c r="K1078" s="47">
        <v>0</v>
      </c>
      <c r="L1078" s="51">
        <f>L1079</f>
        <v>12</v>
      </c>
      <c r="P1078" s="52">
        <f>P1079</f>
        <v>12</v>
      </c>
      <c r="Q1078" s="53"/>
      <c r="R1078" s="54"/>
    </row>
    <row r="1079" spans="1:18" ht="48" x14ac:dyDescent="0.2">
      <c r="A1079" s="41" t="s">
        <v>395</v>
      </c>
      <c r="B1079" s="42" t="s">
        <v>393</v>
      </c>
      <c r="C1079" s="46" t="s">
        <v>21</v>
      </c>
      <c r="D1079" s="46" t="s">
        <v>99</v>
      </c>
      <c r="E1079" s="42" t="s">
        <v>60</v>
      </c>
      <c r="F1079" s="42" t="s">
        <v>26</v>
      </c>
      <c r="G1079" s="42" t="s">
        <v>38</v>
      </c>
      <c r="H1079" s="42" t="s">
        <v>28</v>
      </c>
      <c r="I1079" s="42"/>
      <c r="J1079" s="47">
        <v>630980</v>
      </c>
      <c r="K1079" s="47">
        <v>630980</v>
      </c>
      <c r="L1079" s="51">
        <f>L1084+L1080</f>
        <v>12</v>
      </c>
      <c r="P1079" s="52">
        <f>P1084+P1080</f>
        <v>12</v>
      </c>
      <c r="Q1079" s="53"/>
      <c r="R1079" s="54"/>
    </row>
    <row r="1080" spans="1:18" ht="36" x14ac:dyDescent="0.2">
      <c r="A1080" s="41" t="s">
        <v>398</v>
      </c>
      <c r="B1080" s="42" t="s">
        <v>393</v>
      </c>
      <c r="C1080" s="46" t="s">
        <v>21</v>
      </c>
      <c r="D1080" s="46" t="s">
        <v>99</v>
      </c>
      <c r="E1080" s="42" t="s">
        <v>60</v>
      </c>
      <c r="F1080" s="42" t="s">
        <v>26</v>
      </c>
      <c r="G1080" s="42" t="s">
        <v>38</v>
      </c>
      <c r="H1080" s="42" t="s">
        <v>399</v>
      </c>
      <c r="I1080" s="42"/>
      <c r="J1080" s="47">
        <v>630980</v>
      </c>
      <c r="K1080" s="47">
        <v>630980</v>
      </c>
      <c r="L1080" s="11">
        <f>L1081</f>
        <v>9</v>
      </c>
      <c r="P1080" s="11">
        <f>P1081</f>
        <v>9</v>
      </c>
      <c r="Q1080" s="53"/>
      <c r="R1080" s="54"/>
    </row>
    <row r="1081" spans="1:18" ht="24" x14ac:dyDescent="0.2">
      <c r="A1081" s="41" t="s">
        <v>113</v>
      </c>
      <c r="B1081" s="42" t="s">
        <v>393</v>
      </c>
      <c r="C1081" s="46" t="s">
        <v>21</v>
      </c>
      <c r="D1081" s="46" t="s">
        <v>99</v>
      </c>
      <c r="E1081" s="42" t="s">
        <v>60</v>
      </c>
      <c r="F1081" s="42" t="s">
        <v>26</v>
      </c>
      <c r="G1081" s="42" t="s">
        <v>38</v>
      </c>
      <c r="H1081" s="42" t="s">
        <v>399</v>
      </c>
      <c r="I1081" s="42" t="s">
        <v>114</v>
      </c>
      <c r="J1081" s="47">
        <v>630980</v>
      </c>
      <c r="K1081" s="47">
        <v>630980</v>
      </c>
      <c r="L1081" s="11">
        <f>L1082</f>
        <v>9</v>
      </c>
      <c r="P1081" s="11">
        <f>P1082</f>
        <v>9</v>
      </c>
      <c r="Q1081" s="53"/>
      <c r="R1081" s="54"/>
    </row>
    <row r="1082" spans="1:18" ht="36" x14ac:dyDescent="0.2">
      <c r="A1082" s="41" t="s">
        <v>64</v>
      </c>
      <c r="B1082" s="42" t="s">
        <v>393</v>
      </c>
      <c r="C1082" s="46" t="s">
        <v>21</v>
      </c>
      <c r="D1082" s="46" t="s">
        <v>99</v>
      </c>
      <c r="E1082" s="46" t="s">
        <v>65</v>
      </c>
      <c r="F1082" s="46" t="s">
        <v>26</v>
      </c>
      <c r="G1082" s="46" t="s">
        <v>27</v>
      </c>
      <c r="H1082" s="46" t="s">
        <v>28</v>
      </c>
      <c r="I1082" s="46"/>
      <c r="J1082" s="47">
        <v>9000</v>
      </c>
      <c r="K1082" s="47">
        <v>9000</v>
      </c>
      <c r="L1082" s="11">
        <f>L1083</f>
        <v>9</v>
      </c>
      <c r="P1082" s="11">
        <f>P1083</f>
        <v>9</v>
      </c>
      <c r="Q1082" s="53"/>
      <c r="R1082" s="54"/>
    </row>
    <row r="1083" spans="1:18" ht="36" x14ac:dyDescent="0.2">
      <c r="A1083" s="41" t="s">
        <v>66</v>
      </c>
      <c r="B1083" s="42" t="s">
        <v>393</v>
      </c>
      <c r="C1083" s="46" t="s">
        <v>21</v>
      </c>
      <c r="D1083" s="46" t="s">
        <v>99</v>
      </c>
      <c r="E1083" s="46" t="s">
        <v>65</v>
      </c>
      <c r="F1083" s="46" t="s">
        <v>26</v>
      </c>
      <c r="G1083" s="46" t="s">
        <v>47</v>
      </c>
      <c r="H1083" s="46" t="s">
        <v>28</v>
      </c>
      <c r="I1083" s="46"/>
      <c r="J1083" s="47">
        <v>9000</v>
      </c>
      <c r="K1083" s="47">
        <v>9000</v>
      </c>
      <c r="L1083" s="55">
        <f>K1083/1000</f>
        <v>9</v>
      </c>
      <c r="M1083" s="12">
        <v>1</v>
      </c>
      <c r="P1083" s="56">
        <f>K1083/1000</f>
        <v>9</v>
      </c>
      <c r="Q1083" s="53"/>
      <c r="R1083" s="54"/>
    </row>
    <row r="1084" spans="1:18" ht="36" x14ac:dyDescent="0.2">
      <c r="A1084" s="41" t="s">
        <v>67</v>
      </c>
      <c r="B1084" s="42" t="s">
        <v>393</v>
      </c>
      <c r="C1084" s="46" t="s">
        <v>21</v>
      </c>
      <c r="D1084" s="46" t="s">
        <v>99</v>
      </c>
      <c r="E1084" s="46" t="s">
        <v>65</v>
      </c>
      <c r="F1084" s="46" t="s">
        <v>26</v>
      </c>
      <c r="G1084" s="46" t="s">
        <v>47</v>
      </c>
      <c r="H1084" s="46" t="s">
        <v>68</v>
      </c>
      <c r="I1084" s="46"/>
      <c r="J1084" s="47">
        <v>9000</v>
      </c>
      <c r="K1084" s="47">
        <v>9000</v>
      </c>
      <c r="L1084" s="51">
        <f>L1085</f>
        <v>3</v>
      </c>
      <c r="P1084" s="52">
        <f>P1085</f>
        <v>3</v>
      </c>
      <c r="Q1084" s="53"/>
      <c r="R1084" s="54"/>
    </row>
    <row r="1085" spans="1:18" ht="24" x14ac:dyDescent="0.2">
      <c r="A1085" s="41" t="s">
        <v>44</v>
      </c>
      <c r="B1085" s="42" t="s">
        <v>393</v>
      </c>
      <c r="C1085" s="46" t="s">
        <v>21</v>
      </c>
      <c r="D1085" s="46" t="s">
        <v>99</v>
      </c>
      <c r="E1085" s="46" t="s">
        <v>65</v>
      </c>
      <c r="F1085" s="46" t="s">
        <v>26</v>
      </c>
      <c r="G1085" s="46" t="s">
        <v>47</v>
      </c>
      <c r="H1085" s="46" t="s">
        <v>68</v>
      </c>
      <c r="I1085" s="46" t="s">
        <v>45</v>
      </c>
      <c r="J1085" s="47">
        <v>9000</v>
      </c>
      <c r="K1085" s="47">
        <v>9000</v>
      </c>
      <c r="L1085" s="51">
        <f>L1086</f>
        <v>3</v>
      </c>
      <c r="P1085" s="52">
        <f>P1086</f>
        <v>3</v>
      </c>
      <c r="Q1085" s="53"/>
      <c r="R1085" s="54"/>
    </row>
    <row r="1086" spans="1:18" ht="36" x14ac:dyDescent="0.2">
      <c r="A1086" s="41" t="s">
        <v>215</v>
      </c>
      <c r="B1086" s="42" t="s">
        <v>393</v>
      </c>
      <c r="C1086" s="46" t="s">
        <v>21</v>
      </c>
      <c r="D1086" s="46" t="s">
        <v>99</v>
      </c>
      <c r="E1086" s="46" t="s">
        <v>72</v>
      </c>
      <c r="F1086" s="46" t="s">
        <v>26</v>
      </c>
      <c r="G1086" s="46" t="s">
        <v>27</v>
      </c>
      <c r="H1086" s="46" t="s">
        <v>28</v>
      </c>
      <c r="I1086" s="46"/>
      <c r="J1086" s="47">
        <v>3000</v>
      </c>
      <c r="K1086" s="47">
        <v>3000</v>
      </c>
      <c r="L1086" s="11">
        <f>L1087</f>
        <v>3</v>
      </c>
      <c r="P1086" s="11">
        <f>P1087</f>
        <v>3</v>
      </c>
      <c r="Q1086" s="53"/>
      <c r="R1086" s="54"/>
    </row>
    <row r="1087" spans="1:18" ht="36" x14ac:dyDescent="0.2">
      <c r="A1087" s="41" t="s">
        <v>76</v>
      </c>
      <c r="B1087" s="42" t="s">
        <v>393</v>
      </c>
      <c r="C1087" s="46" t="s">
        <v>21</v>
      </c>
      <c r="D1087" s="46" t="s">
        <v>99</v>
      </c>
      <c r="E1087" s="46" t="s">
        <v>72</v>
      </c>
      <c r="F1087" s="46" t="s">
        <v>26</v>
      </c>
      <c r="G1087" s="46" t="s">
        <v>51</v>
      </c>
      <c r="H1087" s="46" t="s">
        <v>28</v>
      </c>
      <c r="I1087" s="46"/>
      <c r="J1087" s="47">
        <v>3000</v>
      </c>
      <c r="K1087" s="47">
        <v>3000</v>
      </c>
      <c r="L1087" s="55">
        <f>K1087/1000</f>
        <v>3</v>
      </c>
      <c r="M1087" s="12">
        <v>1</v>
      </c>
      <c r="P1087" s="56">
        <f>K1087/1000</f>
        <v>3</v>
      </c>
      <c r="Q1087" s="53"/>
      <c r="R1087" s="54"/>
    </row>
    <row r="1088" spans="1:18" ht="24" x14ac:dyDescent="0.2">
      <c r="A1088" s="41" t="s">
        <v>73</v>
      </c>
      <c r="B1088" s="42" t="s">
        <v>393</v>
      </c>
      <c r="C1088" s="46" t="s">
        <v>21</v>
      </c>
      <c r="D1088" s="46" t="s">
        <v>99</v>
      </c>
      <c r="E1088" s="46" t="s">
        <v>72</v>
      </c>
      <c r="F1088" s="46" t="s">
        <v>26</v>
      </c>
      <c r="G1088" s="46" t="s">
        <v>51</v>
      </c>
      <c r="H1088" s="46" t="s">
        <v>74</v>
      </c>
      <c r="I1088" s="46"/>
      <c r="J1088" s="47">
        <v>3000</v>
      </c>
      <c r="K1088" s="47">
        <v>3000</v>
      </c>
      <c r="L1088" s="51">
        <f>L1089</f>
        <v>207.75</v>
      </c>
      <c r="P1088" s="52">
        <f>P1089</f>
        <v>207.75</v>
      </c>
      <c r="Q1088" s="53"/>
      <c r="R1088" s="54"/>
    </row>
    <row r="1089" spans="1:18" ht="24" x14ac:dyDescent="0.2">
      <c r="A1089" s="41" t="s">
        <v>44</v>
      </c>
      <c r="B1089" s="42" t="s">
        <v>393</v>
      </c>
      <c r="C1089" s="46" t="s">
        <v>21</v>
      </c>
      <c r="D1089" s="46" t="s">
        <v>99</v>
      </c>
      <c r="E1089" s="46" t="s">
        <v>72</v>
      </c>
      <c r="F1089" s="46" t="s">
        <v>26</v>
      </c>
      <c r="G1089" s="46" t="s">
        <v>51</v>
      </c>
      <c r="H1089" s="46" t="s">
        <v>74</v>
      </c>
      <c r="I1089" s="46" t="s">
        <v>45</v>
      </c>
      <c r="J1089" s="47">
        <v>3000</v>
      </c>
      <c r="K1089" s="47">
        <v>3000</v>
      </c>
      <c r="L1089" s="51">
        <f>L1090</f>
        <v>207.75</v>
      </c>
      <c r="P1089" s="52">
        <f>P1090</f>
        <v>207.75</v>
      </c>
      <c r="Q1089" s="53"/>
      <c r="R1089" s="54"/>
    </row>
    <row r="1090" spans="1:18" ht="24" x14ac:dyDescent="0.2">
      <c r="A1090" s="41" t="s">
        <v>106</v>
      </c>
      <c r="B1090" s="42" t="s">
        <v>393</v>
      </c>
      <c r="C1090" s="46" t="s">
        <v>21</v>
      </c>
      <c r="D1090" s="46" t="s">
        <v>99</v>
      </c>
      <c r="E1090" s="46" t="s">
        <v>107</v>
      </c>
      <c r="F1090" s="46" t="s">
        <v>26</v>
      </c>
      <c r="G1090" s="46" t="s">
        <v>27</v>
      </c>
      <c r="H1090" s="46" t="s">
        <v>28</v>
      </c>
      <c r="I1090" s="46"/>
      <c r="J1090" s="47">
        <v>9109620</v>
      </c>
      <c r="K1090" s="47">
        <v>9109620</v>
      </c>
      <c r="L1090" s="51">
        <f>L1091</f>
        <v>207.75</v>
      </c>
      <c r="P1090" s="52">
        <f>P1091</f>
        <v>207.75</v>
      </c>
      <c r="Q1090" s="53"/>
      <c r="R1090" s="54"/>
    </row>
    <row r="1091" spans="1:18" ht="24" x14ac:dyDescent="0.2">
      <c r="A1091" s="41" t="s">
        <v>108</v>
      </c>
      <c r="B1091" s="42" t="s">
        <v>393</v>
      </c>
      <c r="C1091" s="46" t="s">
        <v>21</v>
      </c>
      <c r="D1091" s="46" t="s">
        <v>99</v>
      </c>
      <c r="E1091" s="46" t="s">
        <v>107</v>
      </c>
      <c r="F1091" s="46" t="s">
        <v>96</v>
      </c>
      <c r="G1091" s="46" t="s">
        <v>27</v>
      </c>
      <c r="H1091" s="46" t="s">
        <v>28</v>
      </c>
      <c r="I1091" s="46"/>
      <c r="J1091" s="47">
        <v>9109620</v>
      </c>
      <c r="K1091" s="47">
        <v>9109620</v>
      </c>
      <c r="L1091" s="51">
        <f>L1092</f>
        <v>207.75</v>
      </c>
      <c r="P1091" s="52">
        <f>P1092</f>
        <v>207.75</v>
      </c>
      <c r="Q1091" s="53"/>
      <c r="R1091" s="54"/>
    </row>
    <row r="1092" spans="1:18" ht="24" x14ac:dyDescent="0.2">
      <c r="A1092" s="41" t="s">
        <v>31</v>
      </c>
      <c r="B1092" s="42" t="s">
        <v>393</v>
      </c>
      <c r="C1092" s="46" t="s">
        <v>21</v>
      </c>
      <c r="D1092" s="46" t="s">
        <v>99</v>
      </c>
      <c r="E1092" s="46" t="s">
        <v>107</v>
      </c>
      <c r="F1092" s="46" t="s">
        <v>96</v>
      </c>
      <c r="G1092" s="46" t="s">
        <v>27</v>
      </c>
      <c r="H1092" s="46" t="s">
        <v>32</v>
      </c>
      <c r="I1092" s="46"/>
      <c r="J1092" s="47">
        <v>1257440</v>
      </c>
      <c r="K1092" s="47">
        <v>1257440</v>
      </c>
      <c r="L1092" s="11">
        <f>L1093</f>
        <v>207.75</v>
      </c>
      <c r="P1092" s="11">
        <f>P1093</f>
        <v>207.75</v>
      </c>
      <c r="Q1092" s="53"/>
      <c r="R1092" s="54"/>
    </row>
    <row r="1093" spans="1:18" ht="60" x14ac:dyDescent="0.2">
      <c r="A1093" s="41" t="s">
        <v>508</v>
      </c>
      <c r="B1093" s="42" t="s">
        <v>393</v>
      </c>
      <c r="C1093" s="46" t="s">
        <v>21</v>
      </c>
      <c r="D1093" s="46" t="s">
        <v>99</v>
      </c>
      <c r="E1093" s="46" t="s">
        <v>107</v>
      </c>
      <c r="F1093" s="46" t="s">
        <v>96</v>
      </c>
      <c r="G1093" s="46" t="s">
        <v>27</v>
      </c>
      <c r="H1093" s="46" t="s">
        <v>32</v>
      </c>
      <c r="I1093" s="46" t="s">
        <v>34</v>
      </c>
      <c r="J1093" s="47">
        <v>207750</v>
      </c>
      <c r="K1093" s="47">
        <v>207750</v>
      </c>
      <c r="L1093" s="55">
        <f>K1093/1000</f>
        <v>207.75</v>
      </c>
      <c r="M1093" s="12">
        <v>1</v>
      </c>
      <c r="P1093" s="56">
        <f>K1093/1000</f>
        <v>207.75</v>
      </c>
      <c r="Q1093" s="53"/>
      <c r="R1093" s="54"/>
    </row>
    <row r="1094" spans="1:18" ht="24" x14ac:dyDescent="0.2">
      <c r="A1094" s="41" t="s">
        <v>44</v>
      </c>
      <c r="B1094" s="42" t="s">
        <v>393</v>
      </c>
      <c r="C1094" s="46" t="s">
        <v>21</v>
      </c>
      <c r="D1094" s="46" t="s">
        <v>99</v>
      </c>
      <c r="E1094" s="46" t="s">
        <v>107</v>
      </c>
      <c r="F1094" s="46" t="s">
        <v>96</v>
      </c>
      <c r="G1094" s="46" t="s">
        <v>27</v>
      </c>
      <c r="H1094" s="46" t="s">
        <v>32</v>
      </c>
      <c r="I1094" s="46" t="s">
        <v>45</v>
      </c>
      <c r="J1094" s="47">
        <v>820540</v>
      </c>
      <c r="K1094" s="47">
        <v>820540</v>
      </c>
      <c r="L1094" s="51">
        <f>L1095</f>
        <v>30.09</v>
      </c>
      <c r="P1094" s="52">
        <f>P1095</f>
        <v>30.09</v>
      </c>
      <c r="Q1094" s="53"/>
      <c r="R1094" s="54"/>
    </row>
    <row r="1095" spans="1:18" x14ac:dyDescent="0.2">
      <c r="A1095" s="41" t="s">
        <v>79</v>
      </c>
      <c r="B1095" s="42" t="s">
        <v>393</v>
      </c>
      <c r="C1095" s="46" t="s">
        <v>21</v>
      </c>
      <c r="D1095" s="46" t="s">
        <v>99</v>
      </c>
      <c r="E1095" s="46" t="s">
        <v>107</v>
      </c>
      <c r="F1095" s="46" t="s">
        <v>96</v>
      </c>
      <c r="G1095" s="46" t="s">
        <v>27</v>
      </c>
      <c r="H1095" s="46" t="s">
        <v>32</v>
      </c>
      <c r="I1095" s="46" t="s">
        <v>80</v>
      </c>
      <c r="J1095" s="47">
        <v>229150</v>
      </c>
      <c r="K1095" s="47">
        <v>229150</v>
      </c>
      <c r="L1095" s="51">
        <f>L1096</f>
        <v>30.09</v>
      </c>
      <c r="P1095" s="52">
        <f>P1096</f>
        <v>30.09</v>
      </c>
      <c r="Q1095" s="53"/>
      <c r="R1095" s="54"/>
    </row>
    <row r="1096" spans="1:18" ht="24" x14ac:dyDescent="0.2">
      <c r="A1096" s="41" t="s">
        <v>35</v>
      </c>
      <c r="B1096" s="42" t="s">
        <v>393</v>
      </c>
      <c r="C1096" s="46" t="s">
        <v>21</v>
      </c>
      <c r="D1096" s="46" t="s">
        <v>99</v>
      </c>
      <c r="E1096" s="46" t="s">
        <v>107</v>
      </c>
      <c r="F1096" s="46" t="s">
        <v>96</v>
      </c>
      <c r="G1096" s="46" t="s">
        <v>27</v>
      </c>
      <c r="H1096" s="46" t="s">
        <v>36</v>
      </c>
      <c r="I1096" s="46"/>
      <c r="J1096" s="47">
        <v>7822090</v>
      </c>
      <c r="K1096" s="47">
        <v>7822090</v>
      </c>
      <c r="L1096" s="51">
        <f>L1097</f>
        <v>30.09</v>
      </c>
      <c r="P1096" s="52">
        <f>P1097</f>
        <v>30.09</v>
      </c>
      <c r="Q1096" s="53"/>
      <c r="R1096" s="54"/>
    </row>
    <row r="1097" spans="1:18" ht="60" x14ac:dyDescent="0.2">
      <c r="A1097" s="41" t="s">
        <v>508</v>
      </c>
      <c r="B1097" s="42" t="s">
        <v>393</v>
      </c>
      <c r="C1097" s="46" t="s">
        <v>21</v>
      </c>
      <c r="D1097" s="46" t="s">
        <v>99</v>
      </c>
      <c r="E1097" s="46" t="s">
        <v>107</v>
      </c>
      <c r="F1097" s="46" t="s">
        <v>96</v>
      </c>
      <c r="G1097" s="46" t="s">
        <v>27</v>
      </c>
      <c r="H1097" s="46" t="s">
        <v>36</v>
      </c>
      <c r="I1097" s="46" t="s">
        <v>34</v>
      </c>
      <c r="J1097" s="47">
        <v>7822090</v>
      </c>
      <c r="K1097" s="47">
        <v>7822090</v>
      </c>
      <c r="L1097" s="51">
        <f>L1098</f>
        <v>30.09</v>
      </c>
      <c r="P1097" s="52">
        <f>P1098</f>
        <v>30.09</v>
      </c>
      <c r="Q1097" s="53"/>
      <c r="R1097" s="54"/>
    </row>
    <row r="1098" spans="1:18" ht="24" x14ac:dyDescent="0.2">
      <c r="A1098" s="41" t="s">
        <v>81</v>
      </c>
      <c r="B1098" s="42" t="s">
        <v>393</v>
      </c>
      <c r="C1098" s="46" t="s">
        <v>21</v>
      </c>
      <c r="D1098" s="46" t="s">
        <v>99</v>
      </c>
      <c r="E1098" s="42" t="s">
        <v>107</v>
      </c>
      <c r="F1098" s="42" t="s">
        <v>96</v>
      </c>
      <c r="G1098" s="42" t="s">
        <v>27</v>
      </c>
      <c r="H1098" s="42" t="s">
        <v>82</v>
      </c>
      <c r="I1098" s="46"/>
      <c r="J1098" s="47">
        <v>30090</v>
      </c>
      <c r="K1098" s="47">
        <v>30090</v>
      </c>
      <c r="L1098" s="11">
        <f>L1099</f>
        <v>30.09</v>
      </c>
      <c r="P1098" s="11">
        <f>P1099</f>
        <v>30.09</v>
      </c>
      <c r="Q1098" s="53"/>
      <c r="R1098" s="54"/>
    </row>
    <row r="1099" spans="1:18" ht="24" x14ac:dyDescent="0.2">
      <c r="A1099" s="41" t="s">
        <v>44</v>
      </c>
      <c r="B1099" s="42" t="s">
        <v>393</v>
      </c>
      <c r="C1099" s="46" t="s">
        <v>21</v>
      </c>
      <c r="D1099" s="46" t="s">
        <v>99</v>
      </c>
      <c r="E1099" s="42" t="s">
        <v>107</v>
      </c>
      <c r="F1099" s="42" t="s">
        <v>96</v>
      </c>
      <c r="G1099" s="42" t="s">
        <v>27</v>
      </c>
      <c r="H1099" s="42" t="s">
        <v>82</v>
      </c>
      <c r="I1099" s="46" t="s">
        <v>45</v>
      </c>
      <c r="J1099" s="47">
        <v>30090</v>
      </c>
      <c r="K1099" s="47">
        <v>30090</v>
      </c>
      <c r="L1099" s="55">
        <f>K1099/1000</f>
        <v>30.09</v>
      </c>
      <c r="M1099" s="12">
        <v>1</v>
      </c>
      <c r="P1099" s="56">
        <f>K1099/1000</f>
        <v>30.09</v>
      </c>
      <c r="Q1099" s="53"/>
      <c r="R1099" s="54"/>
    </row>
    <row r="1100" spans="1:18" hidden="1" x14ac:dyDescent="0.2">
      <c r="A1100" s="41" t="s">
        <v>93</v>
      </c>
      <c r="B1100" s="42" t="s">
        <v>393</v>
      </c>
      <c r="C1100" s="42" t="s">
        <v>21</v>
      </c>
      <c r="D1100" s="42" t="s">
        <v>99</v>
      </c>
      <c r="E1100" s="46" t="s">
        <v>94</v>
      </c>
      <c r="F1100" s="46" t="s">
        <v>26</v>
      </c>
      <c r="G1100" s="46" t="s">
        <v>27</v>
      </c>
      <c r="H1100" s="46" t="s">
        <v>28</v>
      </c>
      <c r="I1100" s="46"/>
      <c r="J1100" s="47">
        <v>0</v>
      </c>
      <c r="K1100" s="47">
        <v>0</v>
      </c>
      <c r="L1100" s="51">
        <f>L1101</f>
        <v>23482.71</v>
      </c>
      <c r="P1100" s="52">
        <f>P1101</f>
        <v>23482.71</v>
      </c>
      <c r="Q1100" s="53"/>
      <c r="R1100" s="54"/>
    </row>
    <row r="1101" spans="1:18" hidden="1" x14ac:dyDescent="0.2">
      <c r="A1101" s="41" t="s">
        <v>95</v>
      </c>
      <c r="B1101" s="42" t="s">
        <v>393</v>
      </c>
      <c r="C1101" s="42" t="s">
        <v>21</v>
      </c>
      <c r="D1101" s="42" t="s">
        <v>99</v>
      </c>
      <c r="E1101" s="46" t="s">
        <v>94</v>
      </c>
      <c r="F1101" s="46" t="s">
        <v>96</v>
      </c>
      <c r="G1101" s="46" t="s">
        <v>27</v>
      </c>
      <c r="H1101" s="46" t="s">
        <v>28</v>
      </c>
      <c r="I1101" s="46"/>
      <c r="J1101" s="47">
        <v>0</v>
      </c>
      <c r="K1101" s="47">
        <v>0</v>
      </c>
      <c r="L1101" s="51">
        <f>L1102+L1115+L1120</f>
        <v>23482.71</v>
      </c>
      <c r="P1101" s="52">
        <f>P1102+P1115+P1120</f>
        <v>23482.71</v>
      </c>
      <c r="Q1101" s="53"/>
      <c r="R1101" s="54"/>
    </row>
    <row r="1102" spans="1:18" ht="72" hidden="1" x14ac:dyDescent="0.2">
      <c r="A1102" s="41" t="s">
        <v>517</v>
      </c>
      <c r="B1102" s="42" t="s">
        <v>393</v>
      </c>
      <c r="C1102" s="42" t="s">
        <v>21</v>
      </c>
      <c r="D1102" s="42" t="s">
        <v>99</v>
      </c>
      <c r="E1102" s="46" t="s">
        <v>94</v>
      </c>
      <c r="F1102" s="46" t="s">
        <v>96</v>
      </c>
      <c r="G1102" s="46" t="s">
        <v>27</v>
      </c>
      <c r="H1102" s="46" t="s">
        <v>518</v>
      </c>
      <c r="I1102" s="46"/>
      <c r="J1102" s="47">
        <v>0</v>
      </c>
      <c r="K1102" s="47">
        <v>0</v>
      </c>
      <c r="L1102" s="51">
        <f>L1103+L1107+L1110</f>
        <v>23482.71</v>
      </c>
      <c r="P1102" s="52">
        <f>P1103+P1107+P1110</f>
        <v>23482.71</v>
      </c>
      <c r="Q1102" s="53"/>
      <c r="R1102" s="54"/>
    </row>
    <row r="1103" spans="1:18" ht="24" hidden="1" x14ac:dyDescent="0.2">
      <c r="A1103" s="41" t="s">
        <v>44</v>
      </c>
      <c r="B1103" s="42" t="s">
        <v>393</v>
      </c>
      <c r="C1103" s="42" t="s">
        <v>21</v>
      </c>
      <c r="D1103" s="42" t="s">
        <v>99</v>
      </c>
      <c r="E1103" s="46" t="s">
        <v>94</v>
      </c>
      <c r="F1103" s="46" t="s">
        <v>96</v>
      </c>
      <c r="G1103" s="46" t="s">
        <v>27</v>
      </c>
      <c r="H1103" s="46" t="s">
        <v>518</v>
      </c>
      <c r="I1103" s="46" t="s">
        <v>45</v>
      </c>
      <c r="J1103" s="47">
        <v>0</v>
      </c>
      <c r="K1103" s="47">
        <v>0</v>
      </c>
      <c r="L1103" s="51">
        <f>L1104</f>
        <v>15655.14</v>
      </c>
      <c r="P1103" s="52">
        <f>P1104</f>
        <v>15655.14</v>
      </c>
      <c r="Q1103" s="53"/>
      <c r="R1103" s="54"/>
    </row>
    <row r="1104" spans="1:18" x14ac:dyDescent="0.2">
      <c r="A1104" s="41" t="s">
        <v>140</v>
      </c>
      <c r="B1104" s="42" t="s">
        <v>393</v>
      </c>
      <c r="C1104" s="46" t="s">
        <v>38</v>
      </c>
      <c r="D1104" s="46"/>
      <c r="E1104" s="46"/>
      <c r="F1104" s="46"/>
      <c r="G1104" s="46"/>
      <c r="H1104" s="46"/>
      <c r="I1104" s="46"/>
      <c r="J1104" s="47">
        <v>7827570</v>
      </c>
      <c r="K1104" s="47">
        <v>7827570</v>
      </c>
      <c r="L1104" s="11">
        <f>L1105+L1106</f>
        <v>15655.14</v>
      </c>
      <c r="P1104" s="11">
        <f>P1105+P1106</f>
        <v>15655.14</v>
      </c>
      <c r="Q1104" s="53"/>
      <c r="R1104" s="54"/>
    </row>
    <row r="1105" spans="1:18" x14ac:dyDescent="0.2">
      <c r="A1105" s="41" t="s">
        <v>147</v>
      </c>
      <c r="B1105" s="42" t="s">
        <v>393</v>
      </c>
      <c r="C1105" s="46" t="s">
        <v>38</v>
      </c>
      <c r="D1105" s="46" t="s">
        <v>55</v>
      </c>
      <c r="E1105" s="46"/>
      <c r="F1105" s="46"/>
      <c r="G1105" s="46"/>
      <c r="H1105" s="46"/>
      <c r="I1105" s="68"/>
      <c r="J1105" s="47">
        <v>7827570</v>
      </c>
      <c r="K1105" s="47">
        <v>7827570</v>
      </c>
      <c r="L1105" s="55">
        <f>K1105/1000</f>
        <v>7827.57</v>
      </c>
      <c r="M1105" s="12">
        <v>1</v>
      </c>
      <c r="P1105" s="56">
        <f>K1105/1000</f>
        <v>7827.57</v>
      </c>
      <c r="Q1105" s="53"/>
      <c r="R1105" s="54"/>
    </row>
    <row r="1106" spans="1:18" ht="60" x14ac:dyDescent="0.2">
      <c r="A1106" s="41" t="s">
        <v>148</v>
      </c>
      <c r="B1106" s="42" t="s">
        <v>393</v>
      </c>
      <c r="C1106" s="46" t="s">
        <v>38</v>
      </c>
      <c r="D1106" s="46" t="s">
        <v>55</v>
      </c>
      <c r="E1106" s="46" t="s">
        <v>149</v>
      </c>
      <c r="F1106" s="46" t="s">
        <v>26</v>
      </c>
      <c r="G1106" s="46" t="s">
        <v>27</v>
      </c>
      <c r="H1106" s="46" t="s">
        <v>28</v>
      </c>
      <c r="I1106" s="68"/>
      <c r="J1106" s="47">
        <v>7827570</v>
      </c>
      <c r="K1106" s="47">
        <v>7827570</v>
      </c>
      <c r="L1106" s="55">
        <f>K1106/1000</f>
        <v>7827.57</v>
      </c>
      <c r="M1106" s="12">
        <v>1</v>
      </c>
      <c r="P1106" s="56">
        <f>K1106/1000</f>
        <v>7827.57</v>
      </c>
      <c r="Q1106" s="53"/>
      <c r="R1106" s="54"/>
    </row>
    <row r="1107" spans="1:18" ht="24" x14ac:dyDescent="0.2">
      <c r="A1107" s="41" t="s">
        <v>150</v>
      </c>
      <c r="B1107" s="42" t="s">
        <v>393</v>
      </c>
      <c r="C1107" s="46" t="s">
        <v>38</v>
      </c>
      <c r="D1107" s="46" t="s">
        <v>55</v>
      </c>
      <c r="E1107" s="46" t="s">
        <v>149</v>
      </c>
      <c r="F1107" s="46" t="s">
        <v>26</v>
      </c>
      <c r="G1107" s="46" t="s">
        <v>21</v>
      </c>
      <c r="H1107" s="46" t="s">
        <v>28</v>
      </c>
      <c r="I1107" s="68"/>
      <c r="J1107" s="47">
        <v>7827570</v>
      </c>
      <c r="K1107" s="47">
        <v>7827570</v>
      </c>
      <c r="L1107" s="51">
        <f>L1108</f>
        <v>7827.57</v>
      </c>
      <c r="P1107" s="52">
        <f>P1108</f>
        <v>7827.57</v>
      </c>
      <c r="Q1107" s="53"/>
      <c r="R1107" s="54"/>
    </row>
    <row r="1108" spans="1:18" ht="36" x14ac:dyDescent="0.2">
      <c r="A1108" s="41" t="s">
        <v>400</v>
      </c>
      <c r="B1108" s="42" t="s">
        <v>393</v>
      </c>
      <c r="C1108" s="46" t="s">
        <v>38</v>
      </c>
      <c r="D1108" s="46" t="s">
        <v>55</v>
      </c>
      <c r="E1108" s="46" t="s">
        <v>149</v>
      </c>
      <c r="F1108" s="46" t="s">
        <v>26</v>
      </c>
      <c r="G1108" s="46" t="s">
        <v>21</v>
      </c>
      <c r="H1108" s="46" t="s">
        <v>401</v>
      </c>
      <c r="I1108" s="68"/>
      <c r="J1108" s="47">
        <v>7827570</v>
      </c>
      <c r="K1108" s="47">
        <v>7827570</v>
      </c>
      <c r="L1108" s="11">
        <f>L1109</f>
        <v>7827.57</v>
      </c>
      <c r="P1108" s="11">
        <f>P1109</f>
        <v>7827.57</v>
      </c>
      <c r="Q1108" s="53"/>
      <c r="R1108" s="54"/>
    </row>
    <row r="1109" spans="1:18" ht="24" x14ac:dyDescent="0.2">
      <c r="A1109" s="41" t="s">
        <v>44</v>
      </c>
      <c r="B1109" s="42" t="s">
        <v>393</v>
      </c>
      <c r="C1109" s="46" t="s">
        <v>38</v>
      </c>
      <c r="D1109" s="46" t="s">
        <v>55</v>
      </c>
      <c r="E1109" s="46" t="s">
        <v>149</v>
      </c>
      <c r="F1109" s="46" t="s">
        <v>26</v>
      </c>
      <c r="G1109" s="46" t="s">
        <v>21</v>
      </c>
      <c r="H1109" s="46" t="s">
        <v>401</v>
      </c>
      <c r="I1109" s="46" t="s">
        <v>45</v>
      </c>
      <c r="J1109" s="47">
        <v>7827570</v>
      </c>
      <c r="K1109" s="47">
        <v>7827570</v>
      </c>
      <c r="L1109" s="55">
        <f>K1109/1000</f>
        <v>7827.57</v>
      </c>
      <c r="M1109" s="12">
        <v>1</v>
      </c>
      <c r="P1109" s="56">
        <f>K1109/1000</f>
        <v>7827.57</v>
      </c>
      <c r="Q1109" s="53"/>
      <c r="R1109" s="54"/>
    </row>
    <row r="1110" spans="1:18" x14ac:dyDescent="0.2">
      <c r="A1110" s="41" t="s">
        <v>168</v>
      </c>
      <c r="B1110" s="42" t="s">
        <v>393</v>
      </c>
      <c r="C1110" s="46" t="s">
        <v>51</v>
      </c>
      <c r="D1110" s="46"/>
      <c r="E1110" s="46"/>
      <c r="F1110" s="46"/>
      <c r="G1110" s="46"/>
      <c r="H1110" s="46"/>
      <c r="I1110" s="46"/>
      <c r="J1110" s="47">
        <v>67000</v>
      </c>
      <c r="K1110" s="47">
        <v>67000</v>
      </c>
      <c r="L1110" s="51">
        <f>L1111</f>
        <v>0</v>
      </c>
      <c r="P1110" s="52">
        <f>P1111</f>
        <v>0</v>
      </c>
      <c r="Q1110" s="53"/>
      <c r="R1110" s="54"/>
    </row>
    <row r="1111" spans="1:18" hidden="1" x14ac:dyDescent="0.2">
      <c r="A1111" s="41" t="s">
        <v>402</v>
      </c>
      <c r="B1111" s="42" t="s">
        <v>393</v>
      </c>
      <c r="C1111" s="46" t="s">
        <v>51</v>
      </c>
      <c r="D1111" s="46" t="s">
        <v>23</v>
      </c>
      <c r="E1111" s="46"/>
      <c r="F1111" s="46"/>
      <c r="G1111" s="46"/>
      <c r="H1111" s="46"/>
      <c r="I1111" s="46"/>
      <c r="J1111" s="47">
        <v>0</v>
      </c>
      <c r="K1111" s="47">
        <v>0</v>
      </c>
      <c r="L1111" s="11">
        <f>L1112+L1113+L1114</f>
        <v>0</v>
      </c>
      <c r="P1111" s="11">
        <f>P1112+P1113+P1114</f>
        <v>0</v>
      </c>
      <c r="Q1111" s="53"/>
      <c r="R1111" s="54"/>
    </row>
    <row r="1112" spans="1:18" ht="36" hidden="1" x14ac:dyDescent="0.2">
      <c r="A1112" s="41" t="s">
        <v>170</v>
      </c>
      <c r="B1112" s="42" t="s">
        <v>393</v>
      </c>
      <c r="C1112" s="46" t="s">
        <v>51</v>
      </c>
      <c r="D1112" s="46" t="s">
        <v>23</v>
      </c>
      <c r="E1112" s="46" t="s">
        <v>99</v>
      </c>
      <c r="F1112" s="46" t="s">
        <v>26</v>
      </c>
      <c r="G1112" s="46" t="s">
        <v>27</v>
      </c>
      <c r="H1112" s="46" t="s">
        <v>28</v>
      </c>
      <c r="I1112" s="46"/>
      <c r="J1112" s="47">
        <v>0</v>
      </c>
      <c r="K1112" s="47">
        <v>0</v>
      </c>
      <c r="L1112" s="55">
        <f>K1112/1000</f>
        <v>0</v>
      </c>
      <c r="M1112" s="12">
        <v>1</v>
      </c>
      <c r="P1112" s="56">
        <f>K1112/1000</f>
        <v>0</v>
      </c>
      <c r="Q1112" s="53"/>
      <c r="R1112" s="54"/>
    </row>
    <row r="1113" spans="1:18" ht="24" hidden="1" x14ac:dyDescent="0.2">
      <c r="A1113" s="41" t="s">
        <v>591</v>
      </c>
      <c r="B1113" s="42" t="s">
        <v>393</v>
      </c>
      <c r="C1113" s="46" t="s">
        <v>51</v>
      </c>
      <c r="D1113" s="46" t="s">
        <v>23</v>
      </c>
      <c r="E1113" s="46" t="s">
        <v>99</v>
      </c>
      <c r="F1113" s="46" t="s">
        <v>26</v>
      </c>
      <c r="G1113" s="46" t="s">
        <v>23</v>
      </c>
      <c r="H1113" s="46" t="s">
        <v>28</v>
      </c>
      <c r="I1113" s="46"/>
      <c r="J1113" s="47">
        <v>0</v>
      </c>
      <c r="K1113" s="47">
        <v>0</v>
      </c>
      <c r="L1113" s="55">
        <f>K1113/1000</f>
        <v>0</v>
      </c>
      <c r="M1113" s="12">
        <v>1</v>
      </c>
      <c r="P1113" s="56">
        <f>K1113/1000</f>
        <v>0</v>
      </c>
      <c r="Q1113" s="53"/>
      <c r="R1113" s="54"/>
    </row>
    <row r="1114" spans="1:18" ht="24" hidden="1" x14ac:dyDescent="0.2">
      <c r="A1114" s="57" t="s">
        <v>592</v>
      </c>
      <c r="B1114" s="42" t="s">
        <v>393</v>
      </c>
      <c r="C1114" s="46" t="s">
        <v>51</v>
      </c>
      <c r="D1114" s="46" t="s">
        <v>23</v>
      </c>
      <c r="E1114" s="46" t="s">
        <v>99</v>
      </c>
      <c r="F1114" s="46" t="s">
        <v>26</v>
      </c>
      <c r="G1114" s="46" t="s">
        <v>23</v>
      </c>
      <c r="H1114" s="46" t="s">
        <v>593</v>
      </c>
      <c r="I1114" s="46"/>
      <c r="J1114" s="47">
        <v>0</v>
      </c>
      <c r="K1114" s="47">
        <v>0</v>
      </c>
      <c r="L1114" s="55">
        <f>K1114/1000</f>
        <v>0</v>
      </c>
      <c r="M1114" s="12">
        <v>1</v>
      </c>
      <c r="P1114" s="56">
        <f>K1114/1000</f>
        <v>0</v>
      </c>
      <c r="Q1114" s="53"/>
      <c r="R1114" s="54"/>
    </row>
    <row r="1115" spans="1:18" ht="24" hidden="1" x14ac:dyDescent="0.2">
      <c r="A1115" s="41" t="s">
        <v>44</v>
      </c>
      <c r="B1115" s="42" t="s">
        <v>393</v>
      </c>
      <c r="C1115" s="46" t="s">
        <v>51</v>
      </c>
      <c r="D1115" s="46" t="s">
        <v>23</v>
      </c>
      <c r="E1115" s="46" t="s">
        <v>99</v>
      </c>
      <c r="F1115" s="46" t="s">
        <v>26</v>
      </c>
      <c r="G1115" s="46" t="s">
        <v>23</v>
      </c>
      <c r="H1115" s="46" t="s">
        <v>593</v>
      </c>
      <c r="I1115" s="46" t="s">
        <v>45</v>
      </c>
      <c r="J1115" s="47">
        <v>0</v>
      </c>
      <c r="K1115" s="47">
        <v>0</v>
      </c>
      <c r="L1115" s="51">
        <f>L1116</f>
        <v>0</v>
      </c>
      <c r="P1115" s="52">
        <f>P1116</f>
        <v>0</v>
      </c>
      <c r="Q1115" s="53"/>
      <c r="R1115" s="54"/>
    </row>
    <row r="1116" spans="1:18" ht="24" hidden="1" x14ac:dyDescent="0.2">
      <c r="A1116" s="41" t="s">
        <v>171</v>
      </c>
      <c r="B1116" s="42" t="s">
        <v>393</v>
      </c>
      <c r="C1116" s="46" t="s">
        <v>51</v>
      </c>
      <c r="D1116" s="46" t="s">
        <v>23</v>
      </c>
      <c r="E1116" s="46" t="s">
        <v>99</v>
      </c>
      <c r="F1116" s="46" t="s">
        <v>26</v>
      </c>
      <c r="G1116" s="46" t="s">
        <v>47</v>
      </c>
      <c r="H1116" s="46" t="s">
        <v>28</v>
      </c>
      <c r="I1116" s="46"/>
      <c r="J1116" s="47">
        <v>0</v>
      </c>
      <c r="K1116" s="47">
        <v>0</v>
      </c>
      <c r="L1116" s="51">
        <f>L1117</f>
        <v>0</v>
      </c>
      <c r="P1116" s="52">
        <f>P1117</f>
        <v>0</v>
      </c>
      <c r="Q1116" s="53"/>
      <c r="R1116" s="54"/>
    </row>
    <row r="1117" spans="1:18" ht="24" hidden="1" x14ac:dyDescent="0.2">
      <c r="A1117" s="41" t="s">
        <v>403</v>
      </c>
      <c r="B1117" s="42" t="s">
        <v>393</v>
      </c>
      <c r="C1117" s="46" t="s">
        <v>51</v>
      </c>
      <c r="D1117" s="46" t="s">
        <v>23</v>
      </c>
      <c r="E1117" s="46" t="s">
        <v>99</v>
      </c>
      <c r="F1117" s="46" t="s">
        <v>26</v>
      </c>
      <c r="G1117" s="46" t="s">
        <v>47</v>
      </c>
      <c r="H1117" s="46" t="s">
        <v>404</v>
      </c>
      <c r="I1117" s="46"/>
      <c r="J1117" s="47">
        <v>0</v>
      </c>
      <c r="K1117" s="47">
        <v>0</v>
      </c>
      <c r="L1117" s="11">
        <f>L1118+L1119</f>
        <v>0</v>
      </c>
      <c r="P1117" s="11">
        <f>P1118+P1119</f>
        <v>0</v>
      </c>
      <c r="Q1117" s="53"/>
      <c r="R1117" s="54"/>
    </row>
    <row r="1118" spans="1:18" ht="24" hidden="1" x14ac:dyDescent="0.2">
      <c r="A1118" s="41" t="s">
        <v>44</v>
      </c>
      <c r="B1118" s="42" t="s">
        <v>393</v>
      </c>
      <c r="C1118" s="46" t="s">
        <v>51</v>
      </c>
      <c r="D1118" s="46" t="s">
        <v>23</v>
      </c>
      <c r="E1118" s="46" t="s">
        <v>99</v>
      </c>
      <c r="F1118" s="46" t="s">
        <v>26</v>
      </c>
      <c r="G1118" s="46" t="s">
        <v>47</v>
      </c>
      <c r="H1118" s="46" t="s">
        <v>404</v>
      </c>
      <c r="I1118" s="46" t="s">
        <v>45</v>
      </c>
      <c r="J1118" s="47">
        <v>0</v>
      </c>
      <c r="K1118" s="47">
        <v>0</v>
      </c>
      <c r="L1118" s="55">
        <f>K1118/1000</f>
        <v>0</v>
      </c>
      <c r="M1118" s="12">
        <v>1</v>
      </c>
      <c r="P1118" s="56">
        <f>K1118/1000</f>
        <v>0</v>
      </c>
      <c r="Q1118" s="53"/>
      <c r="R1118" s="54"/>
    </row>
    <row r="1119" spans="1:18" ht="36" hidden="1" x14ac:dyDescent="0.2">
      <c r="A1119" s="41" t="s">
        <v>405</v>
      </c>
      <c r="B1119" s="42" t="s">
        <v>393</v>
      </c>
      <c r="C1119" s="46" t="s">
        <v>51</v>
      </c>
      <c r="D1119" s="46" t="s">
        <v>23</v>
      </c>
      <c r="E1119" s="46" t="s">
        <v>99</v>
      </c>
      <c r="F1119" s="46" t="s">
        <v>26</v>
      </c>
      <c r="G1119" s="46" t="s">
        <v>47</v>
      </c>
      <c r="H1119" s="46" t="s">
        <v>406</v>
      </c>
      <c r="I1119" s="46"/>
      <c r="J1119" s="47">
        <v>0</v>
      </c>
      <c r="K1119" s="47">
        <v>0</v>
      </c>
      <c r="L1119" s="55">
        <f>K1119/1000</f>
        <v>0</v>
      </c>
      <c r="M1119" s="12">
        <v>1</v>
      </c>
      <c r="P1119" s="56">
        <f>K1119/1000</f>
        <v>0</v>
      </c>
      <c r="Q1119" s="53"/>
      <c r="R1119" s="54"/>
    </row>
    <row r="1120" spans="1:18" ht="24" hidden="1" x14ac:dyDescent="0.2">
      <c r="A1120" s="41" t="s">
        <v>44</v>
      </c>
      <c r="B1120" s="42" t="s">
        <v>393</v>
      </c>
      <c r="C1120" s="46" t="s">
        <v>51</v>
      </c>
      <c r="D1120" s="46" t="s">
        <v>23</v>
      </c>
      <c r="E1120" s="46" t="s">
        <v>99</v>
      </c>
      <c r="F1120" s="46" t="s">
        <v>26</v>
      </c>
      <c r="G1120" s="46" t="s">
        <v>47</v>
      </c>
      <c r="H1120" s="46" t="s">
        <v>406</v>
      </c>
      <c r="I1120" s="46" t="s">
        <v>45</v>
      </c>
      <c r="J1120" s="47">
        <v>0</v>
      </c>
      <c r="K1120" s="47">
        <v>0</v>
      </c>
      <c r="L1120" s="51">
        <f>L1121</f>
        <v>0</v>
      </c>
      <c r="P1120" s="52">
        <f>P1121</f>
        <v>0</v>
      </c>
      <c r="Q1120" s="53"/>
      <c r="R1120" s="54"/>
    </row>
    <row r="1121" spans="1:18" x14ac:dyDescent="0.2">
      <c r="A1121" s="41" t="s">
        <v>169</v>
      </c>
      <c r="B1121" s="42" t="s">
        <v>393</v>
      </c>
      <c r="C1121" s="46" t="s">
        <v>51</v>
      </c>
      <c r="D1121" s="46" t="s">
        <v>47</v>
      </c>
      <c r="E1121" s="46"/>
      <c r="F1121" s="46"/>
      <c r="G1121" s="46"/>
      <c r="H1121" s="46"/>
      <c r="I1121" s="46"/>
      <c r="J1121" s="47">
        <v>67000</v>
      </c>
      <c r="K1121" s="47">
        <v>67000</v>
      </c>
      <c r="L1121" s="51">
        <f>L1122</f>
        <v>0</v>
      </c>
      <c r="P1121" s="52">
        <f>P1122</f>
        <v>0</v>
      </c>
      <c r="Q1121" s="53"/>
      <c r="R1121" s="54"/>
    </row>
    <row r="1122" spans="1:18" ht="36" x14ac:dyDescent="0.2">
      <c r="A1122" s="41" t="s">
        <v>170</v>
      </c>
      <c r="B1122" s="42" t="s">
        <v>393</v>
      </c>
      <c r="C1122" s="46" t="s">
        <v>51</v>
      </c>
      <c r="D1122" s="46" t="s">
        <v>47</v>
      </c>
      <c r="E1122" s="46" t="s">
        <v>99</v>
      </c>
      <c r="F1122" s="46" t="s">
        <v>26</v>
      </c>
      <c r="G1122" s="46" t="s">
        <v>27</v>
      </c>
      <c r="H1122" s="46" t="s">
        <v>28</v>
      </c>
      <c r="I1122" s="46"/>
      <c r="J1122" s="47">
        <v>67000</v>
      </c>
      <c r="K1122" s="47">
        <v>67000</v>
      </c>
      <c r="L1122" s="11">
        <f>L1123</f>
        <v>0</v>
      </c>
      <c r="P1122" s="11">
        <f>P1123</f>
        <v>0</v>
      </c>
      <c r="Q1122" s="53"/>
      <c r="R1122" s="54"/>
    </row>
    <row r="1123" spans="1:18" ht="24" hidden="1" x14ac:dyDescent="0.2">
      <c r="A1123" s="41" t="s">
        <v>591</v>
      </c>
      <c r="B1123" s="42" t="s">
        <v>393</v>
      </c>
      <c r="C1123" s="46" t="s">
        <v>51</v>
      </c>
      <c r="D1123" s="46" t="s">
        <v>47</v>
      </c>
      <c r="E1123" s="46" t="s">
        <v>99</v>
      </c>
      <c r="F1123" s="46" t="s">
        <v>26</v>
      </c>
      <c r="G1123" s="46" t="s">
        <v>23</v>
      </c>
      <c r="H1123" s="46" t="s">
        <v>28</v>
      </c>
      <c r="I1123" s="46"/>
      <c r="J1123" s="47">
        <v>0</v>
      </c>
      <c r="K1123" s="47">
        <v>0</v>
      </c>
      <c r="L1123" s="55">
        <f>K1123/1000</f>
        <v>0</v>
      </c>
      <c r="M1123" s="12">
        <v>1</v>
      </c>
      <c r="P1123" s="56">
        <f>K1123/1000</f>
        <v>0</v>
      </c>
      <c r="Q1123" s="53"/>
      <c r="R1123" s="54"/>
    </row>
    <row r="1124" spans="1:18" ht="24" hidden="1" x14ac:dyDescent="0.2">
      <c r="A1124" s="57" t="s">
        <v>592</v>
      </c>
      <c r="B1124" s="42" t="s">
        <v>393</v>
      </c>
      <c r="C1124" s="46" t="s">
        <v>51</v>
      </c>
      <c r="D1124" s="46" t="s">
        <v>47</v>
      </c>
      <c r="E1124" s="46" t="s">
        <v>99</v>
      </c>
      <c r="F1124" s="46" t="s">
        <v>26</v>
      </c>
      <c r="G1124" s="46" t="s">
        <v>23</v>
      </c>
      <c r="H1124" s="46" t="s">
        <v>593</v>
      </c>
      <c r="I1124" s="46"/>
      <c r="J1124" s="47">
        <v>0</v>
      </c>
      <c r="K1124" s="47">
        <v>0</v>
      </c>
      <c r="L1124" s="51">
        <f t="shared" ref="L1124:L1130" si="2">L1125</f>
        <v>0</v>
      </c>
      <c r="P1124" s="52">
        <f t="shared" ref="P1124:P1130" si="3">P1125</f>
        <v>0</v>
      </c>
      <c r="Q1124" s="53"/>
      <c r="R1124" s="54"/>
    </row>
    <row r="1125" spans="1:18" ht="24" hidden="1" x14ac:dyDescent="0.2">
      <c r="A1125" s="41" t="s">
        <v>44</v>
      </c>
      <c r="B1125" s="42" t="s">
        <v>393</v>
      </c>
      <c r="C1125" s="46" t="s">
        <v>51</v>
      </c>
      <c r="D1125" s="46" t="s">
        <v>47</v>
      </c>
      <c r="E1125" s="46" t="s">
        <v>99</v>
      </c>
      <c r="F1125" s="46" t="s">
        <v>26</v>
      </c>
      <c r="G1125" s="46" t="s">
        <v>23</v>
      </c>
      <c r="H1125" s="46" t="s">
        <v>593</v>
      </c>
      <c r="I1125" s="46" t="s">
        <v>45</v>
      </c>
      <c r="J1125" s="47">
        <v>0</v>
      </c>
      <c r="K1125" s="47">
        <v>0</v>
      </c>
      <c r="L1125" s="51">
        <f t="shared" si="2"/>
        <v>0</v>
      </c>
      <c r="P1125" s="52">
        <f t="shared" si="3"/>
        <v>0</v>
      </c>
      <c r="Q1125" s="53"/>
      <c r="R1125" s="54"/>
    </row>
    <row r="1126" spans="1:18" hidden="1" x14ac:dyDescent="0.2">
      <c r="A1126" s="41" t="s">
        <v>407</v>
      </c>
      <c r="B1126" s="42" t="s">
        <v>393</v>
      </c>
      <c r="C1126" s="46" t="s">
        <v>51</v>
      </c>
      <c r="D1126" s="46" t="s">
        <v>47</v>
      </c>
      <c r="E1126" s="46" t="s">
        <v>99</v>
      </c>
      <c r="F1126" s="46" t="s">
        <v>26</v>
      </c>
      <c r="G1126" s="46" t="s">
        <v>23</v>
      </c>
      <c r="H1126" s="46" t="s">
        <v>408</v>
      </c>
      <c r="I1126" s="46"/>
      <c r="J1126" s="47">
        <v>0</v>
      </c>
      <c r="K1126" s="47">
        <v>0</v>
      </c>
      <c r="L1126" s="51">
        <f t="shared" si="2"/>
        <v>0</v>
      </c>
      <c r="P1126" s="52">
        <f t="shared" si="3"/>
        <v>0</v>
      </c>
      <c r="Q1126" s="53"/>
      <c r="R1126" s="54"/>
    </row>
    <row r="1127" spans="1:18" ht="24" hidden="1" x14ac:dyDescent="0.2">
      <c r="A1127" s="41" t="s">
        <v>44</v>
      </c>
      <c r="B1127" s="42" t="s">
        <v>393</v>
      </c>
      <c r="C1127" s="46" t="s">
        <v>51</v>
      </c>
      <c r="D1127" s="46" t="s">
        <v>47</v>
      </c>
      <c r="E1127" s="46" t="s">
        <v>99</v>
      </c>
      <c r="F1127" s="46" t="s">
        <v>26</v>
      </c>
      <c r="G1127" s="46" t="s">
        <v>23</v>
      </c>
      <c r="H1127" s="46" t="s">
        <v>408</v>
      </c>
      <c r="I1127" s="46" t="s">
        <v>45</v>
      </c>
      <c r="J1127" s="47">
        <v>0</v>
      </c>
      <c r="K1127" s="47">
        <v>0</v>
      </c>
      <c r="L1127" s="51">
        <f t="shared" si="2"/>
        <v>0</v>
      </c>
      <c r="P1127" s="52">
        <f t="shared" si="3"/>
        <v>0</v>
      </c>
      <c r="Q1127" s="53"/>
      <c r="R1127" s="54"/>
    </row>
    <row r="1128" spans="1:18" ht="24" hidden="1" x14ac:dyDescent="0.2">
      <c r="A1128" s="41" t="s">
        <v>409</v>
      </c>
      <c r="B1128" s="42" t="s">
        <v>393</v>
      </c>
      <c r="C1128" s="46" t="s">
        <v>51</v>
      </c>
      <c r="D1128" s="46" t="s">
        <v>47</v>
      </c>
      <c r="E1128" s="46" t="s">
        <v>99</v>
      </c>
      <c r="F1128" s="46" t="s">
        <v>26</v>
      </c>
      <c r="G1128" s="46" t="s">
        <v>23</v>
      </c>
      <c r="H1128" s="46" t="s">
        <v>410</v>
      </c>
      <c r="I1128" s="46"/>
      <c r="J1128" s="47">
        <v>0</v>
      </c>
      <c r="K1128" s="47">
        <v>0</v>
      </c>
      <c r="L1128" s="51">
        <f t="shared" si="2"/>
        <v>0</v>
      </c>
      <c r="P1128" s="52">
        <f t="shared" si="3"/>
        <v>0</v>
      </c>
      <c r="Q1128" s="53"/>
      <c r="R1128" s="54"/>
    </row>
    <row r="1129" spans="1:18" ht="24" hidden="1" x14ac:dyDescent="0.2">
      <c r="A1129" s="41" t="s">
        <v>44</v>
      </c>
      <c r="B1129" s="42" t="s">
        <v>393</v>
      </c>
      <c r="C1129" s="46" t="s">
        <v>51</v>
      </c>
      <c r="D1129" s="46" t="s">
        <v>47</v>
      </c>
      <c r="E1129" s="46" t="s">
        <v>99</v>
      </c>
      <c r="F1129" s="46" t="s">
        <v>26</v>
      </c>
      <c r="G1129" s="46" t="s">
        <v>23</v>
      </c>
      <c r="H1129" s="46" t="s">
        <v>410</v>
      </c>
      <c r="I1129" s="46" t="s">
        <v>45</v>
      </c>
      <c r="J1129" s="47">
        <v>0</v>
      </c>
      <c r="K1129" s="47">
        <v>0</v>
      </c>
      <c r="L1129" s="51">
        <f t="shared" si="2"/>
        <v>0</v>
      </c>
      <c r="P1129" s="52">
        <f t="shared" si="3"/>
        <v>0</v>
      </c>
      <c r="Q1129" s="53"/>
      <c r="R1129" s="54"/>
    </row>
    <row r="1130" spans="1:18" ht="24" x14ac:dyDescent="0.2">
      <c r="A1130" s="41" t="s">
        <v>171</v>
      </c>
      <c r="B1130" s="42" t="s">
        <v>393</v>
      </c>
      <c r="C1130" s="46" t="s">
        <v>51</v>
      </c>
      <c r="D1130" s="46" t="s">
        <v>47</v>
      </c>
      <c r="E1130" s="46" t="s">
        <v>99</v>
      </c>
      <c r="F1130" s="46" t="s">
        <v>26</v>
      </c>
      <c r="G1130" s="46" t="s">
        <v>47</v>
      </c>
      <c r="H1130" s="46" t="s">
        <v>28</v>
      </c>
      <c r="I1130" s="46"/>
      <c r="J1130" s="47">
        <v>67000</v>
      </c>
      <c r="K1130" s="47">
        <v>67000</v>
      </c>
      <c r="L1130" s="11">
        <f t="shared" si="2"/>
        <v>0</v>
      </c>
      <c r="P1130" s="11">
        <f t="shared" si="3"/>
        <v>0</v>
      </c>
      <c r="Q1130" s="53"/>
      <c r="R1130" s="54"/>
    </row>
    <row r="1131" spans="1:18" ht="24" hidden="1" x14ac:dyDescent="0.2">
      <c r="A1131" s="41" t="s">
        <v>411</v>
      </c>
      <c r="B1131" s="42" t="s">
        <v>393</v>
      </c>
      <c r="C1131" s="46" t="s">
        <v>51</v>
      </c>
      <c r="D1131" s="46" t="s">
        <v>47</v>
      </c>
      <c r="E1131" s="46" t="s">
        <v>99</v>
      </c>
      <c r="F1131" s="46" t="s">
        <v>26</v>
      </c>
      <c r="G1131" s="46" t="s">
        <v>47</v>
      </c>
      <c r="H1131" s="46" t="s">
        <v>412</v>
      </c>
      <c r="I1131" s="46"/>
      <c r="J1131" s="47">
        <v>0</v>
      </c>
      <c r="K1131" s="47">
        <v>0</v>
      </c>
      <c r="L1131" s="55">
        <f>K1131/1000</f>
        <v>0</v>
      </c>
      <c r="M1131" s="12">
        <v>1</v>
      </c>
      <c r="P1131" s="56">
        <f>K1131/1000</f>
        <v>0</v>
      </c>
      <c r="Q1131" s="53"/>
      <c r="R1131" s="54"/>
    </row>
    <row r="1132" spans="1:18" ht="24" hidden="1" x14ac:dyDescent="0.2">
      <c r="A1132" s="41" t="s">
        <v>44</v>
      </c>
      <c r="B1132" s="42" t="s">
        <v>393</v>
      </c>
      <c r="C1132" s="46" t="s">
        <v>51</v>
      </c>
      <c r="D1132" s="46" t="s">
        <v>47</v>
      </c>
      <c r="E1132" s="46" t="s">
        <v>99</v>
      </c>
      <c r="F1132" s="46" t="s">
        <v>26</v>
      </c>
      <c r="G1132" s="46" t="s">
        <v>47</v>
      </c>
      <c r="H1132" s="46" t="s">
        <v>412</v>
      </c>
      <c r="I1132" s="46" t="s">
        <v>45</v>
      </c>
      <c r="J1132" s="47">
        <v>0</v>
      </c>
      <c r="K1132" s="47">
        <v>0</v>
      </c>
      <c r="L1132" s="51" t="e">
        <f>L1133+L1145</f>
        <v>#REF!</v>
      </c>
      <c r="P1132" s="52" t="e">
        <f>P1133+P1145</f>
        <v>#REF!</v>
      </c>
      <c r="Q1132" s="53"/>
      <c r="R1132" s="54"/>
    </row>
    <row r="1133" spans="1:18" ht="24" hidden="1" x14ac:dyDescent="0.2">
      <c r="A1133" s="41" t="s">
        <v>413</v>
      </c>
      <c r="B1133" s="42" t="s">
        <v>393</v>
      </c>
      <c r="C1133" s="46" t="s">
        <v>51</v>
      </c>
      <c r="D1133" s="46" t="s">
        <v>47</v>
      </c>
      <c r="E1133" s="46" t="s">
        <v>99</v>
      </c>
      <c r="F1133" s="46" t="s">
        <v>26</v>
      </c>
      <c r="G1133" s="46" t="s">
        <v>47</v>
      </c>
      <c r="H1133" s="46" t="s">
        <v>414</v>
      </c>
      <c r="I1133" s="46"/>
      <c r="J1133" s="47">
        <v>0</v>
      </c>
      <c r="K1133" s="47">
        <v>0</v>
      </c>
      <c r="L1133" s="11">
        <f>L1134</f>
        <v>2</v>
      </c>
      <c r="P1133" s="11">
        <f>P1134</f>
        <v>2</v>
      </c>
      <c r="Q1133" s="53"/>
      <c r="R1133" s="54"/>
    </row>
    <row r="1134" spans="1:18" ht="24" hidden="1" x14ac:dyDescent="0.2">
      <c r="A1134" s="41" t="s">
        <v>44</v>
      </c>
      <c r="B1134" s="42" t="s">
        <v>393</v>
      </c>
      <c r="C1134" s="46" t="s">
        <v>51</v>
      </c>
      <c r="D1134" s="46" t="s">
        <v>47</v>
      </c>
      <c r="E1134" s="46" t="s">
        <v>99</v>
      </c>
      <c r="F1134" s="46" t="s">
        <v>26</v>
      </c>
      <c r="G1134" s="46" t="s">
        <v>47</v>
      </c>
      <c r="H1134" s="46" t="s">
        <v>414</v>
      </c>
      <c r="I1134" s="46" t="s">
        <v>45</v>
      </c>
      <c r="J1134" s="47">
        <v>0</v>
      </c>
      <c r="K1134" s="47">
        <v>0</v>
      </c>
      <c r="L1134" s="11">
        <f>L1135+L1136</f>
        <v>2</v>
      </c>
      <c r="P1134" s="11">
        <f>P1135+P1136</f>
        <v>2</v>
      </c>
      <c r="Q1134" s="53"/>
      <c r="R1134" s="54"/>
    </row>
    <row r="1135" spans="1:18" ht="36" hidden="1" x14ac:dyDescent="0.2">
      <c r="A1135" s="41" t="s">
        <v>415</v>
      </c>
      <c r="B1135" s="42" t="s">
        <v>393</v>
      </c>
      <c r="C1135" s="46" t="s">
        <v>51</v>
      </c>
      <c r="D1135" s="46" t="s">
        <v>47</v>
      </c>
      <c r="E1135" s="46" t="s">
        <v>99</v>
      </c>
      <c r="F1135" s="46" t="s">
        <v>26</v>
      </c>
      <c r="G1135" s="46" t="s">
        <v>47</v>
      </c>
      <c r="H1135" s="46" t="s">
        <v>416</v>
      </c>
      <c r="I1135" s="46"/>
      <c r="J1135" s="47">
        <v>0</v>
      </c>
      <c r="K1135" s="47">
        <v>0</v>
      </c>
      <c r="L1135" s="11">
        <v>0</v>
      </c>
      <c r="P1135" s="11">
        <v>0</v>
      </c>
      <c r="Q1135" s="53"/>
      <c r="R1135" s="54"/>
    </row>
    <row r="1136" spans="1:18" ht="24" hidden="1" x14ac:dyDescent="0.2">
      <c r="A1136" s="41" t="s">
        <v>44</v>
      </c>
      <c r="B1136" s="42" t="s">
        <v>393</v>
      </c>
      <c r="C1136" s="46" t="s">
        <v>51</v>
      </c>
      <c r="D1136" s="46" t="s">
        <v>47</v>
      </c>
      <c r="E1136" s="46" t="s">
        <v>99</v>
      </c>
      <c r="F1136" s="46" t="s">
        <v>26</v>
      </c>
      <c r="G1136" s="46" t="s">
        <v>47</v>
      </c>
      <c r="H1136" s="46" t="s">
        <v>416</v>
      </c>
      <c r="I1136" s="46" t="s">
        <v>45</v>
      </c>
      <c r="J1136" s="47">
        <v>0</v>
      </c>
      <c r="K1136" s="47">
        <v>0</v>
      </c>
      <c r="L1136" s="11">
        <f>L1137+L1141</f>
        <v>2</v>
      </c>
      <c r="P1136" s="11">
        <f>P1137+P1141</f>
        <v>2</v>
      </c>
      <c r="Q1136" s="53"/>
      <c r="R1136" s="54"/>
    </row>
    <row r="1137" spans="1:18" hidden="1" x14ac:dyDescent="0.2">
      <c r="A1137" s="41" t="s">
        <v>417</v>
      </c>
      <c r="B1137" s="42" t="s">
        <v>393</v>
      </c>
      <c r="C1137" s="46" t="s">
        <v>51</v>
      </c>
      <c r="D1137" s="46" t="s">
        <v>47</v>
      </c>
      <c r="E1137" s="46" t="s">
        <v>99</v>
      </c>
      <c r="F1137" s="46" t="s">
        <v>26</v>
      </c>
      <c r="G1137" s="46" t="s">
        <v>47</v>
      </c>
      <c r="H1137" s="46" t="s">
        <v>418</v>
      </c>
      <c r="I1137" s="46"/>
      <c r="J1137" s="47">
        <v>0</v>
      </c>
      <c r="K1137" s="47">
        <v>0</v>
      </c>
      <c r="L1137" s="11">
        <f>L1138</f>
        <v>0</v>
      </c>
      <c r="P1137" s="11">
        <f>P1138</f>
        <v>0</v>
      </c>
      <c r="Q1137" s="53"/>
      <c r="R1137" s="54"/>
    </row>
    <row r="1138" spans="1:18" ht="24" hidden="1" x14ac:dyDescent="0.2">
      <c r="A1138" s="41" t="s">
        <v>44</v>
      </c>
      <c r="B1138" s="42" t="s">
        <v>393</v>
      </c>
      <c r="C1138" s="46" t="s">
        <v>51</v>
      </c>
      <c r="D1138" s="46" t="s">
        <v>47</v>
      </c>
      <c r="E1138" s="46" t="s">
        <v>99</v>
      </c>
      <c r="F1138" s="46" t="s">
        <v>26</v>
      </c>
      <c r="G1138" s="46" t="s">
        <v>47</v>
      </c>
      <c r="H1138" s="46" t="s">
        <v>418</v>
      </c>
      <c r="I1138" s="46" t="s">
        <v>45</v>
      </c>
      <c r="J1138" s="47">
        <v>0</v>
      </c>
      <c r="K1138" s="47">
        <v>0</v>
      </c>
      <c r="L1138" s="11">
        <f>L1139</f>
        <v>0</v>
      </c>
      <c r="P1138" s="11">
        <f>P1139</f>
        <v>0</v>
      </c>
      <c r="Q1138" s="53"/>
      <c r="R1138" s="54"/>
    </row>
    <row r="1139" spans="1:18" hidden="1" x14ac:dyDescent="0.2">
      <c r="A1139" s="41" t="s">
        <v>419</v>
      </c>
      <c r="B1139" s="42" t="s">
        <v>393</v>
      </c>
      <c r="C1139" s="46" t="s">
        <v>51</v>
      </c>
      <c r="D1139" s="46" t="s">
        <v>47</v>
      </c>
      <c r="E1139" s="46" t="s">
        <v>99</v>
      </c>
      <c r="F1139" s="46" t="s">
        <v>26</v>
      </c>
      <c r="G1139" s="46" t="s">
        <v>47</v>
      </c>
      <c r="H1139" s="46" t="s">
        <v>420</v>
      </c>
      <c r="I1139" s="46"/>
      <c r="J1139" s="47">
        <v>0</v>
      </c>
      <c r="K1139" s="47">
        <v>0</v>
      </c>
      <c r="L1139" s="11">
        <f>L1140</f>
        <v>0</v>
      </c>
      <c r="P1139" s="11">
        <f>P1140</f>
        <v>0</v>
      </c>
      <c r="Q1139" s="53"/>
      <c r="R1139" s="54"/>
    </row>
    <row r="1140" spans="1:18" ht="24" hidden="1" x14ac:dyDescent="0.2">
      <c r="A1140" s="41" t="s">
        <v>44</v>
      </c>
      <c r="B1140" s="42" t="s">
        <v>393</v>
      </c>
      <c r="C1140" s="46" t="s">
        <v>51</v>
      </c>
      <c r="D1140" s="46" t="s">
        <v>47</v>
      </c>
      <c r="E1140" s="46" t="s">
        <v>99</v>
      </c>
      <c r="F1140" s="46" t="s">
        <v>26</v>
      </c>
      <c r="G1140" s="46" t="s">
        <v>47</v>
      </c>
      <c r="H1140" s="46" t="s">
        <v>420</v>
      </c>
      <c r="I1140" s="46" t="s">
        <v>45</v>
      </c>
      <c r="J1140" s="47">
        <v>0</v>
      </c>
      <c r="K1140" s="47">
        <v>0</v>
      </c>
      <c r="L1140" s="55">
        <f>K1140/1000</f>
        <v>0</v>
      </c>
      <c r="M1140" s="12">
        <v>1</v>
      </c>
      <c r="N1140" s="4">
        <v>1</v>
      </c>
      <c r="P1140" s="56">
        <f>K1140/1000</f>
        <v>0</v>
      </c>
      <c r="Q1140" s="53"/>
      <c r="R1140" s="54"/>
    </row>
    <row r="1141" spans="1:18" x14ac:dyDescent="0.2">
      <c r="A1141" s="41" t="s">
        <v>421</v>
      </c>
      <c r="B1141" s="42" t="s">
        <v>393</v>
      </c>
      <c r="C1141" s="46" t="s">
        <v>51</v>
      </c>
      <c r="D1141" s="46" t="s">
        <v>47</v>
      </c>
      <c r="E1141" s="46" t="s">
        <v>99</v>
      </c>
      <c r="F1141" s="46" t="s">
        <v>26</v>
      </c>
      <c r="G1141" s="46" t="s">
        <v>47</v>
      </c>
      <c r="H1141" s="46" t="s">
        <v>422</v>
      </c>
      <c r="I1141" s="46"/>
      <c r="J1141" s="47">
        <v>65000</v>
      </c>
      <c r="K1141" s="47">
        <v>65000</v>
      </c>
      <c r="L1141" s="11">
        <f>L1142</f>
        <v>2</v>
      </c>
      <c r="P1141" s="11">
        <f>P1142</f>
        <v>2</v>
      </c>
      <c r="Q1141" s="53"/>
      <c r="R1141" s="54"/>
    </row>
    <row r="1142" spans="1:18" ht="24" x14ac:dyDescent="0.2">
      <c r="A1142" s="41" t="s">
        <v>44</v>
      </c>
      <c r="B1142" s="42" t="s">
        <v>393</v>
      </c>
      <c r="C1142" s="46" t="s">
        <v>51</v>
      </c>
      <c r="D1142" s="46" t="s">
        <v>47</v>
      </c>
      <c r="E1142" s="46" t="s">
        <v>99</v>
      </c>
      <c r="F1142" s="46" t="s">
        <v>26</v>
      </c>
      <c r="G1142" s="46" t="s">
        <v>47</v>
      </c>
      <c r="H1142" s="46" t="s">
        <v>422</v>
      </c>
      <c r="I1142" s="46" t="s">
        <v>45</v>
      </c>
      <c r="J1142" s="47">
        <v>65000</v>
      </c>
      <c r="K1142" s="47">
        <v>65000</v>
      </c>
      <c r="L1142" s="11">
        <f>L1143</f>
        <v>2</v>
      </c>
      <c r="P1142" s="11">
        <f>P1143</f>
        <v>2</v>
      </c>
      <c r="Q1142" s="53"/>
      <c r="R1142" s="54"/>
    </row>
    <row r="1143" spans="1:18" ht="24" x14ac:dyDescent="0.2">
      <c r="A1143" s="41" t="s">
        <v>423</v>
      </c>
      <c r="B1143" s="42" t="s">
        <v>393</v>
      </c>
      <c r="C1143" s="46" t="s">
        <v>51</v>
      </c>
      <c r="D1143" s="46" t="s">
        <v>47</v>
      </c>
      <c r="E1143" s="46" t="s">
        <v>99</v>
      </c>
      <c r="F1143" s="46" t="s">
        <v>26</v>
      </c>
      <c r="G1143" s="46" t="s">
        <v>47</v>
      </c>
      <c r="H1143" s="46" t="s">
        <v>424</v>
      </c>
      <c r="I1143" s="46"/>
      <c r="J1143" s="47">
        <v>2000</v>
      </c>
      <c r="K1143" s="47">
        <v>2000</v>
      </c>
      <c r="L1143" s="11">
        <f>L1144</f>
        <v>2</v>
      </c>
      <c r="P1143" s="11">
        <f>P1144</f>
        <v>2</v>
      </c>
      <c r="Q1143" s="53"/>
      <c r="R1143" s="54"/>
    </row>
    <row r="1144" spans="1:18" ht="24" x14ac:dyDescent="0.2">
      <c r="A1144" s="41" t="s">
        <v>44</v>
      </c>
      <c r="B1144" s="42" t="s">
        <v>393</v>
      </c>
      <c r="C1144" s="46" t="s">
        <v>51</v>
      </c>
      <c r="D1144" s="46" t="s">
        <v>47</v>
      </c>
      <c r="E1144" s="46" t="s">
        <v>99</v>
      </c>
      <c r="F1144" s="46" t="s">
        <v>26</v>
      </c>
      <c r="G1144" s="46" t="s">
        <v>47</v>
      </c>
      <c r="H1144" s="46" t="s">
        <v>424</v>
      </c>
      <c r="I1144" s="46" t="s">
        <v>45</v>
      </c>
      <c r="J1144" s="47">
        <v>2000</v>
      </c>
      <c r="K1144" s="47">
        <v>2000</v>
      </c>
      <c r="L1144" s="55">
        <f>K1144/1000</f>
        <v>2</v>
      </c>
      <c r="M1144" s="12">
        <v>1</v>
      </c>
      <c r="P1144" s="56">
        <f>K1144/1000</f>
        <v>2</v>
      </c>
      <c r="Q1144" s="53"/>
      <c r="R1144" s="54"/>
    </row>
    <row r="1145" spans="1:18" hidden="1" x14ac:dyDescent="0.2">
      <c r="A1145" s="41" t="s">
        <v>425</v>
      </c>
      <c r="B1145" s="42" t="s">
        <v>393</v>
      </c>
      <c r="C1145" s="46" t="s">
        <v>51</v>
      </c>
      <c r="D1145" s="46" t="s">
        <v>47</v>
      </c>
      <c r="E1145" s="46" t="s">
        <v>99</v>
      </c>
      <c r="F1145" s="46" t="s">
        <v>26</v>
      </c>
      <c r="G1145" s="46" t="s">
        <v>47</v>
      </c>
      <c r="H1145" s="46" t="s">
        <v>426</v>
      </c>
      <c r="I1145" s="46"/>
      <c r="J1145" s="47">
        <v>0</v>
      </c>
      <c r="K1145" s="47">
        <v>0</v>
      </c>
      <c r="L1145" s="51" t="e">
        <f>L1146+#REF!</f>
        <v>#REF!</v>
      </c>
      <c r="P1145" s="52" t="e">
        <f>P1146+#REF!</f>
        <v>#REF!</v>
      </c>
      <c r="Q1145" s="53"/>
      <c r="R1145" s="54"/>
    </row>
    <row r="1146" spans="1:18" ht="24" hidden="1" x14ac:dyDescent="0.2">
      <c r="A1146" s="41" t="s">
        <v>44</v>
      </c>
      <c r="B1146" s="42" t="s">
        <v>393</v>
      </c>
      <c r="C1146" s="46" t="s">
        <v>51</v>
      </c>
      <c r="D1146" s="46" t="s">
        <v>47</v>
      </c>
      <c r="E1146" s="46" t="s">
        <v>99</v>
      </c>
      <c r="F1146" s="46" t="s">
        <v>26</v>
      </c>
      <c r="G1146" s="46" t="s">
        <v>47</v>
      </c>
      <c r="H1146" s="46" t="s">
        <v>426</v>
      </c>
      <c r="I1146" s="46" t="s">
        <v>45</v>
      </c>
      <c r="J1146" s="47">
        <v>0</v>
      </c>
      <c r="K1146" s="47">
        <v>0</v>
      </c>
      <c r="L1146" s="51" t="e">
        <f>L1156+L1147</f>
        <v>#REF!</v>
      </c>
      <c r="P1146" s="52" t="e">
        <f>P1156+P1147</f>
        <v>#REF!</v>
      </c>
      <c r="Q1146" s="53"/>
      <c r="R1146" s="54"/>
    </row>
    <row r="1147" spans="1:18" hidden="1" x14ac:dyDescent="0.2">
      <c r="A1147" s="41" t="s">
        <v>427</v>
      </c>
      <c r="B1147" s="42" t="s">
        <v>393</v>
      </c>
      <c r="C1147" s="46" t="s">
        <v>51</v>
      </c>
      <c r="D1147" s="46" t="s">
        <v>47</v>
      </c>
      <c r="E1147" s="46" t="s">
        <v>99</v>
      </c>
      <c r="F1147" s="46" t="s">
        <v>26</v>
      </c>
      <c r="G1147" s="46" t="s">
        <v>47</v>
      </c>
      <c r="H1147" s="46" t="s">
        <v>428</v>
      </c>
      <c r="I1147" s="46"/>
      <c r="J1147" s="47">
        <v>0</v>
      </c>
      <c r="K1147" s="47">
        <v>0</v>
      </c>
      <c r="L1147" s="51">
        <f>L1148+L1152</f>
        <v>0</v>
      </c>
      <c r="P1147" s="52">
        <f>P1148+P1152</f>
        <v>0</v>
      </c>
      <c r="Q1147" s="53"/>
      <c r="R1147" s="54"/>
    </row>
    <row r="1148" spans="1:18" ht="24" hidden="1" x14ac:dyDescent="0.2">
      <c r="A1148" s="41" t="s">
        <v>44</v>
      </c>
      <c r="B1148" s="42" t="s">
        <v>393</v>
      </c>
      <c r="C1148" s="46" t="s">
        <v>51</v>
      </c>
      <c r="D1148" s="46" t="s">
        <v>47</v>
      </c>
      <c r="E1148" s="46" t="s">
        <v>99</v>
      </c>
      <c r="F1148" s="46" t="s">
        <v>26</v>
      </c>
      <c r="G1148" s="46" t="s">
        <v>47</v>
      </c>
      <c r="H1148" s="46" t="s">
        <v>428</v>
      </c>
      <c r="I1148" s="46" t="s">
        <v>45</v>
      </c>
      <c r="J1148" s="47">
        <v>0</v>
      </c>
      <c r="K1148" s="47">
        <v>0</v>
      </c>
      <c r="L1148" s="51">
        <f>L1149</f>
        <v>0</v>
      </c>
      <c r="P1148" s="52">
        <f>P1149</f>
        <v>0</v>
      </c>
      <c r="Q1148" s="53"/>
      <c r="R1148" s="54"/>
    </row>
    <row r="1149" spans="1:18" hidden="1" x14ac:dyDescent="0.2">
      <c r="A1149" s="41" t="s">
        <v>429</v>
      </c>
      <c r="B1149" s="42" t="s">
        <v>393</v>
      </c>
      <c r="C1149" s="46" t="s">
        <v>51</v>
      </c>
      <c r="D1149" s="46" t="s">
        <v>47</v>
      </c>
      <c r="E1149" s="46" t="s">
        <v>99</v>
      </c>
      <c r="F1149" s="46" t="s">
        <v>26</v>
      </c>
      <c r="G1149" s="46" t="s">
        <v>47</v>
      </c>
      <c r="H1149" s="46" t="s">
        <v>430</v>
      </c>
      <c r="I1149" s="46"/>
      <c r="J1149" s="47">
        <v>0</v>
      </c>
      <c r="K1149" s="47">
        <v>0</v>
      </c>
      <c r="L1149" s="51">
        <f>L1150</f>
        <v>0</v>
      </c>
      <c r="P1149" s="52">
        <f>P1150</f>
        <v>0</v>
      </c>
      <c r="Q1149" s="53"/>
      <c r="R1149" s="54"/>
    </row>
    <row r="1150" spans="1:18" ht="24" hidden="1" x14ac:dyDescent="0.2">
      <c r="A1150" s="41" t="s">
        <v>44</v>
      </c>
      <c r="B1150" s="42" t="s">
        <v>393</v>
      </c>
      <c r="C1150" s="46" t="s">
        <v>51</v>
      </c>
      <c r="D1150" s="46" t="s">
        <v>47</v>
      </c>
      <c r="E1150" s="46" t="s">
        <v>99</v>
      </c>
      <c r="F1150" s="46" t="s">
        <v>26</v>
      </c>
      <c r="G1150" s="46" t="s">
        <v>47</v>
      </c>
      <c r="H1150" s="46" t="s">
        <v>430</v>
      </c>
      <c r="I1150" s="46" t="s">
        <v>45</v>
      </c>
      <c r="J1150" s="47">
        <v>0</v>
      </c>
      <c r="K1150" s="47">
        <v>0</v>
      </c>
      <c r="L1150" s="11">
        <f>L1151</f>
        <v>0</v>
      </c>
      <c r="P1150" s="11">
        <f>P1151</f>
        <v>0</v>
      </c>
      <c r="Q1150" s="53"/>
      <c r="R1150" s="54"/>
    </row>
    <row r="1151" spans="1:18" ht="72" hidden="1" x14ac:dyDescent="0.2">
      <c r="A1151" s="41" t="s">
        <v>594</v>
      </c>
      <c r="B1151" s="42" t="s">
        <v>393</v>
      </c>
      <c r="C1151" s="46" t="s">
        <v>51</v>
      </c>
      <c r="D1151" s="46" t="s">
        <v>47</v>
      </c>
      <c r="E1151" s="46" t="s">
        <v>99</v>
      </c>
      <c r="F1151" s="46" t="s">
        <v>26</v>
      </c>
      <c r="G1151" s="46" t="s">
        <v>47</v>
      </c>
      <c r="H1151" s="46" t="s">
        <v>595</v>
      </c>
      <c r="I1151" s="46"/>
      <c r="J1151" s="47">
        <v>0</v>
      </c>
      <c r="K1151" s="47">
        <v>0</v>
      </c>
      <c r="L1151" s="55">
        <f>K1151/1000</f>
        <v>0</v>
      </c>
      <c r="M1151" s="12">
        <v>1</v>
      </c>
      <c r="P1151" s="56">
        <f>K1151/1000</f>
        <v>0</v>
      </c>
      <c r="Q1151" s="53"/>
      <c r="R1151" s="54"/>
    </row>
    <row r="1152" spans="1:18" ht="24" hidden="1" x14ac:dyDescent="0.2">
      <c r="A1152" s="41" t="s">
        <v>44</v>
      </c>
      <c r="B1152" s="42" t="s">
        <v>393</v>
      </c>
      <c r="C1152" s="46" t="s">
        <v>51</v>
      </c>
      <c r="D1152" s="46" t="s">
        <v>47</v>
      </c>
      <c r="E1152" s="46" t="s">
        <v>99</v>
      </c>
      <c r="F1152" s="46" t="s">
        <v>26</v>
      </c>
      <c r="G1152" s="46" t="s">
        <v>47</v>
      </c>
      <c r="H1152" s="46" t="s">
        <v>595</v>
      </c>
      <c r="I1152" s="46" t="s">
        <v>45</v>
      </c>
      <c r="J1152" s="47">
        <v>0</v>
      </c>
      <c r="K1152" s="47">
        <v>0</v>
      </c>
      <c r="L1152" s="51">
        <f>L1153</f>
        <v>0</v>
      </c>
      <c r="P1152" s="52">
        <f>P1153</f>
        <v>0</v>
      </c>
      <c r="Q1152" s="53"/>
      <c r="R1152" s="54"/>
    </row>
    <row r="1153" spans="1:18" ht="72" hidden="1" x14ac:dyDescent="0.2">
      <c r="A1153" s="41" t="s">
        <v>594</v>
      </c>
      <c r="B1153" s="42" t="s">
        <v>393</v>
      </c>
      <c r="C1153" s="46" t="s">
        <v>51</v>
      </c>
      <c r="D1153" s="46" t="s">
        <v>47</v>
      </c>
      <c r="E1153" s="46" t="s">
        <v>99</v>
      </c>
      <c r="F1153" s="46" t="s">
        <v>26</v>
      </c>
      <c r="G1153" s="46" t="s">
        <v>47</v>
      </c>
      <c r="H1153" s="46" t="s">
        <v>596</v>
      </c>
      <c r="I1153" s="46"/>
      <c r="J1153" s="47">
        <v>0</v>
      </c>
      <c r="K1153" s="47">
        <v>0</v>
      </c>
      <c r="L1153" s="51">
        <f>L1154</f>
        <v>0</v>
      </c>
      <c r="P1153" s="52">
        <f>P1154</f>
        <v>0</v>
      </c>
      <c r="Q1153" s="53"/>
      <c r="R1153" s="54"/>
    </row>
    <row r="1154" spans="1:18" ht="24" hidden="1" x14ac:dyDescent="0.2">
      <c r="A1154" s="41" t="s">
        <v>44</v>
      </c>
      <c r="B1154" s="42" t="s">
        <v>393</v>
      </c>
      <c r="C1154" s="46" t="s">
        <v>51</v>
      </c>
      <c r="D1154" s="46" t="s">
        <v>47</v>
      </c>
      <c r="E1154" s="46" t="s">
        <v>99</v>
      </c>
      <c r="F1154" s="46" t="s">
        <v>26</v>
      </c>
      <c r="G1154" s="46" t="s">
        <v>47</v>
      </c>
      <c r="H1154" s="46" t="s">
        <v>596</v>
      </c>
      <c r="I1154" s="46" t="s">
        <v>45</v>
      </c>
      <c r="J1154" s="47">
        <v>0</v>
      </c>
      <c r="K1154" s="47">
        <v>0</v>
      </c>
      <c r="L1154" s="11">
        <f>L1155</f>
        <v>0</v>
      </c>
      <c r="P1154" s="11">
        <f>P1155</f>
        <v>0</v>
      </c>
      <c r="Q1154" s="53"/>
      <c r="R1154" s="54"/>
    </row>
    <row r="1155" spans="1:18" ht="36" hidden="1" x14ac:dyDescent="0.2">
      <c r="A1155" s="41" t="s">
        <v>431</v>
      </c>
      <c r="B1155" s="42" t="s">
        <v>393</v>
      </c>
      <c r="C1155" s="46" t="s">
        <v>51</v>
      </c>
      <c r="D1155" s="46" t="s">
        <v>47</v>
      </c>
      <c r="E1155" s="46" t="s">
        <v>432</v>
      </c>
      <c r="F1155" s="46" t="s">
        <v>26</v>
      </c>
      <c r="G1155" s="46" t="s">
        <v>27</v>
      </c>
      <c r="H1155" s="46" t="s">
        <v>28</v>
      </c>
      <c r="I1155" s="46"/>
      <c r="J1155" s="47">
        <v>0</v>
      </c>
      <c r="K1155" s="47">
        <v>0</v>
      </c>
      <c r="L1155" s="55">
        <f>K1155/1000</f>
        <v>0</v>
      </c>
      <c r="M1155" s="12">
        <v>1</v>
      </c>
      <c r="P1155" s="56">
        <f>K1155/1000</f>
        <v>0</v>
      </c>
      <c r="Q1155" s="53"/>
      <c r="R1155" s="54"/>
    </row>
    <row r="1156" spans="1:18" ht="36" hidden="1" x14ac:dyDescent="0.2">
      <c r="A1156" s="41" t="s">
        <v>597</v>
      </c>
      <c r="B1156" s="42" t="s">
        <v>393</v>
      </c>
      <c r="C1156" s="46" t="s">
        <v>51</v>
      </c>
      <c r="D1156" s="46" t="s">
        <v>47</v>
      </c>
      <c r="E1156" s="46" t="s">
        <v>432</v>
      </c>
      <c r="F1156" s="46" t="s">
        <v>26</v>
      </c>
      <c r="G1156" s="46" t="s">
        <v>47</v>
      </c>
      <c r="H1156" s="46" t="s">
        <v>28</v>
      </c>
      <c r="I1156" s="46"/>
      <c r="J1156" s="47">
        <v>0</v>
      </c>
      <c r="K1156" s="47">
        <v>0</v>
      </c>
      <c r="L1156" s="11" t="e">
        <f>L1157+L1161+L1165+L1169+#REF!+#REF!+#REF!+#REF!+#REF!+#REF!+#REF!+#REF!</f>
        <v>#REF!</v>
      </c>
      <c r="P1156" s="11" t="e">
        <f>P1157+P1161+P1165+P1169+#REF!+#REF!+#REF!+#REF!+#REF!+#REF!+#REF!+#REF!</f>
        <v>#REF!</v>
      </c>
      <c r="Q1156" s="53"/>
      <c r="R1156" s="54"/>
    </row>
    <row r="1157" spans="1:18" ht="24" hidden="1" x14ac:dyDescent="0.2">
      <c r="A1157" s="41" t="s">
        <v>598</v>
      </c>
      <c r="B1157" s="42" t="s">
        <v>393</v>
      </c>
      <c r="C1157" s="46" t="s">
        <v>51</v>
      </c>
      <c r="D1157" s="46" t="s">
        <v>47</v>
      </c>
      <c r="E1157" s="46" t="s">
        <v>432</v>
      </c>
      <c r="F1157" s="46" t="s">
        <v>26</v>
      </c>
      <c r="G1157" s="46" t="s">
        <v>47</v>
      </c>
      <c r="H1157" s="46" t="s">
        <v>599</v>
      </c>
      <c r="I1157" s="46"/>
      <c r="J1157" s="47">
        <v>0</v>
      </c>
      <c r="K1157" s="47">
        <v>0</v>
      </c>
      <c r="L1157" s="11">
        <f>L1158</f>
        <v>0</v>
      </c>
      <c r="P1157" s="11">
        <f>P1158</f>
        <v>0</v>
      </c>
      <c r="Q1157" s="53"/>
      <c r="R1157" s="54"/>
    </row>
    <row r="1158" spans="1:18" ht="24" hidden="1" x14ac:dyDescent="0.2">
      <c r="A1158" s="41" t="s">
        <v>44</v>
      </c>
      <c r="B1158" s="42" t="s">
        <v>393</v>
      </c>
      <c r="C1158" s="46" t="s">
        <v>51</v>
      </c>
      <c r="D1158" s="46" t="s">
        <v>47</v>
      </c>
      <c r="E1158" s="46" t="s">
        <v>432</v>
      </c>
      <c r="F1158" s="46" t="s">
        <v>26</v>
      </c>
      <c r="G1158" s="46" t="s">
        <v>47</v>
      </c>
      <c r="H1158" s="46" t="s">
        <v>599</v>
      </c>
      <c r="I1158" s="46" t="s">
        <v>45</v>
      </c>
      <c r="J1158" s="47">
        <v>0</v>
      </c>
      <c r="K1158" s="47">
        <v>0</v>
      </c>
      <c r="L1158" s="11">
        <f>L1159</f>
        <v>0</v>
      </c>
      <c r="P1158" s="11">
        <f>P1159</f>
        <v>0</v>
      </c>
      <c r="Q1158" s="53"/>
      <c r="R1158" s="54"/>
    </row>
    <row r="1159" spans="1:18" ht="36" hidden="1" x14ac:dyDescent="0.2">
      <c r="A1159" s="41" t="s">
        <v>600</v>
      </c>
      <c r="B1159" s="42" t="s">
        <v>393</v>
      </c>
      <c r="C1159" s="46" t="s">
        <v>51</v>
      </c>
      <c r="D1159" s="46" t="s">
        <v>47</v>
      </c>
      <c r="E1159" s="46" t="s">
        <v>432</v>
      </c>
      <c r="F1159" s="46" t="s">
        <v>26</v>
      </c>
      <c r="G1159" s="46" t="s">
        <v>47</v>
      </c>
      <c r="H1159" s="46" t="s">
        <v>601</v>
      </c>
      <c r="I1159" s="46"/>
      <c r="J1159" s="47">
        <v>0</v>
      </c>
      <c r="K1159" s="47">
        <v>0</v>
      </c>
      <c r="L1159" s="11">
        <f>L1160</f>
        <v>0</v>
      </c>
      <c r="P1159" s="11">
        <f>P1160</f>
        <v>0</v>
      </c>
      <c r="Q1159" s="53"/>
      <c r="R1159" s="54"/>
    </row>
    <row r="1160" spans="1:18" ht="24" hidden="1" x14ac:dyDescent="0.2">
      <c r="A1160" s="41" t="s">
        <v>44</v>
      </c>
      <c r="B1160" s="42" t="s">
        <v>393</v>
      </c>
      <c r="C1160" s="46" t="s">
        <v>51</v>
      </c>
      <c r="D1160" s="46" t="s">
        <v>47</v>
      </c>
      <c r="E1160" s="46" t="s">
        <v>432</v>
      </c>
      <c r="F1160" s="46" t="s">
        <v>26</v>
      </c>
      <c r="G1160" s="46" t="s">
        <v>47</v>
      </c>
      <c r="H1160" s="46" t="s">
        <v>601</v>
      </c>
      <c r="I1160" s="46" t="s">
        <v>45</v>
      </c>
      <c r="J1160" s="47">
        <v>0</v>
      </c>
      <c r="K1160" s="47">
        <v>0</v>
      </c>
      <c r="L1160" s="55">
        <f>K1160/1000</f>
        <v>0</v>
      </c>
      <c r="M1160" s="12">
        <v>1</v>
      </c>
      <c r="P1160" s="56">
        <f>K1160/1000</f>
        <v>0</v>
      </c>
      <c r="Q1160" s="53"/>
      <c r="R1160" s="54"/>
    </row>
    <row r="1161" spans="1:18" ht="36" hidden="1" x14ac:dyDescent="0.2">
      <c r="A1161" s="41" t="s">
        <v>602</v>
      </c>
      <c r="B1161" s="42" t="s">
        <v>393</v>
      </c>
      <c r="C1161" s="46" t="s">
        <v>51</v>
      </c>
      <c r="D1161" s="46" t="s">
        <v>47</v>
      </c>
      <c r="E1161" s="46" t="s">
        <v>432</v>
      </c>
      <c r="F1161" s="46" t="s">
        <v>26</v>
      </c>
      <c r="G1161" s="46" t="s">
        <v>47</v>
      </c>
      <c r="H1161" s="46" t="s">
        <v>533</v>
      </c>
      <c r="I1161" s="46"/>
      <c r="J1161" s="47">
        <v>0</v>
      </c>
      <c r="K1161" s="47">
        <v>0</v>
      </c>
      <c r="L1161" s="11">
        <f>L1162</f>
        <v>0</v>
      </c>
      <c r="P1161" s="11">
        <f>P1162</f>
        <v>0</v>
      </c>
      <c r="Q1161" s="53"/>
      <c r="R1161" s="54"/>
    </row>
    <row r="1162" spans="1:18" ht="24" hidden="1" x14ac:dyDescent="0.2">
      <c r="A1162" s="41" t="s">
        <v>44</v>
      </c>
      <c r="B1162" s="42" t="s">
        <v>393</v>
      </c>
      <c r="C1162" s="46" t="s">
        <v>51</v>
      </c>
      <c r="D1162" s="46" t="s">
        <v>47</v>
      </c>
      <c r="E1162" s="46" t="s">
        <v>432</v>
      </c>
      <c r="F1162" s="46" t="s">
        <v>26</v>
      </c>
      <c r="G1162" s="46" t="s">
        <v>47</v>
      </c>
      <c r="H1162" s="46" t="s">
        <v>533</v>
      </c>
      <c r="I1162" s="46" t="s">
        <v>45</v>
      </c>
      <c r="J1162" s="47">
        <v>0</v>
      </c>
      <c r="K1162" s="47">
        <v>0</v>
      </c>
      <c r="L1162" s="11">
        <f>L1163</f>
        <v>0</v>
      </c>
      <c r="P1162" s="11">
        <f>P1163</f>
        <v>0</v>
      </c>
      <c r="Q1162" s="53"/>
      <c r="R1162" s="54"/>
    </row>
    <row r="1163" spans="1:18" ht="24" hidden="1" x14ac:dyDescent="0.2">
      <c r="A1163" s="41" t="s">
        <v>603</v>
      </c>
      <c r="B1163" s="42" t="s">
        <v>393</v>
      </c>
      <c r="C1163" s="46" t="s">
        <v>51</v>
      </c>
      <c r="D1163" s="46" t="s">
        <v>47</v>
      </c>
      <c r="E1163" s="46" t="s">
        <v>432</v>
      </c>
      <c r="F1163" s="46" t="s">
        <v>26</v>
      </c>
      <c r="G1163" s="46" t="s">
        <v>433</v>
      </c>
      <c r="H1163" s="46" t="s">
        <v>28</v>
      </c>
      <c r="I1163" s="46"/>
      <c r="J1163" s="47">
        <v>0</v>
      </c>
      <c r="K1163" s="47">
        <v>0</v>
      </c>
      <c r="L1163" s="11">
        <f>L1164</f>
        <v>0</v>
      </c>
      <c r="P1163" s="11">
        <f>P1164</f>
        <v>0</v>
      </c>
      <c r="Q1163" s="53"/>
      <c r="R1163" s="54"/>
    </row>
    <row r="1164" spans="1:18" ht="24" hidden="1" x14ac:dyDescent="0.2">
      <c r="A1164" s="41" t="s">
        <v>434</v>
      </c>
      <c r="B1164" s="42" t="s">
        <v>393</v>
      </c>
      <c r="C1164" s="46" t="s">
        <v>51</v>
      </c>
      <c r="D1164" s="46" t="s">
        <v>47</v>
      </c>
      <c r="E1164" s="46" t="s">
        <v>432</v>
      </c>
      <c r="F1164" s="46" t="s">
        <v>26</v>
      </c>
      <c r="G1164" s="46" t="s">
        <v>433</v>
      </c>
      <c r="H1164" s="46" t="s">
        <v>435</v>
      </c>
      <c r="I1164" s="74"/>
      <c r="J1164" s="47">
        <v>0</v>
      </c>
      <c r="K1164" s="47">
        <v>0</v>
      </c>
      <c r="L1164" s="55">
        <f>K1164/1000</f>
        <v>0</v>
      </c>
      <c r="M1164" s="12">
        <v>1</v>
      </c>
      <c r="P1164" s="56">
        <f>K1164/1000</f>
        <v>0</v>
      </c>
      <c r="Q1164" s="53"/>
      <c r="R1164" s="54"/>
    </row>
    <row r="1165" spans="1:18" ht="24" hidden="1" x14ac:dyDescent="0.2">
      <c r="A1165" s="41" t="s">
        <v>44</v>
      </c>
      <c r="B1165" s="42" t="s">
        <v>393</v>
      </c>
      <c r="C1165" s="46" t="s">
        <v>51</v>
      </c>
      <c r="D1165" s="46" t="s">
        <v>47</v>
      </c>
      <c r="E1165" s="46" t="s">
        <v>432</v>
      </c>
      <c r="F1165" s="46" t="s">
        <v>26</v>
      </c>
      <c r="G1165" s="46" t="s">
        <v>433</v>
      </c>
      <c r="H1165" s="46" t="s">
        <v>435</v>
      </c>
      <c r="I1165" s="74">
        <v>200</v>
      </c>
      <c r="J1165" s="47">
        <v>0</v>
      </c>
      <c r="K1165" s="47">
        <v>0</v>
      </c>
      <c r="L1165" s="11">
        <f>L1166</f>
        <v>0</v>
      </c>
      <c r="P1165" s="11">
        <f>P1166</f>
        <v>0</v>
      </c>
      <c r="Q1165" s="53"/>
      <c r="R1165" s="54"/>
    </row>
    <row r="1166" spans="1:18" hidden="1" x14ac:dyDescent="0.2">
      <c r="A1166" s="41" t="s">
        <v>93</v>
      </c>
      <c r="B1166" s="42" t="s">
        <v>393</v>
      </c>
      <c r="C1166" s="42" t="s">
        <v>51</v>
      </c>
      <c r="D1166" s="42" t="s">
        <v>47</v>
      </c>
      <c r="E1166" s="46" t="s">
        <v>94</v>
      </c>
      <c r="F1166" s="46" t="s">
        <v>26</v>
      </c>
      <c r="G1166" s="46" t="s">
        <v>27</v>
      </c>
      <c r="H1166" s="46" t="s">
        <v>28</v>
      </c>
      <c r="I1166" s="46"/>
      <c r="J1166" s="47">
        <v>0</v>
      </c>
      <c r="K1166" s="47">
        <v>0</v>
      </c>
      <c r="L1166" s="11">
        <f>L1167</f>
        <v>0</v>
      </c>
      <c r="P1166" s="11">
        <f>P1167</f>
        <v>0</v>
      </c>
      <c r="Q1166" s="53"/>
      <c r="R1166" s="54"/>
    </row>
    <row r="1167" spans="1:18" hidden="1" x14ac:dyDescent="0.2">
      <c r="A1167" s="41" t="s">
        <v>95</v>
      </c>
      <c r="B1167" s="42" t="s">
        <v>393</v>
      </c>
      <c r="C1167" s="42" t="s">
        <v>51</v>
      </c>
      <c r="D1167" s="42" t="s">
        <v>47</v>
      </c>
      <c r="E1167" s="46" t="s">
        <v>94</v>
      </c>
      <c r="F1167" s="46" t="s">
        <v>96</v>
      </c>
      <c r="G1167" s="46" t="s">
        <v>27</v>
      </c>
      <c r="H1167" s="46" t="s">
        <v>28</v>
      </c>
      <c r="I1167" s="46"/>
      <c r="J1167" s="47">
        <v>0</v>
      </c>
      <c r="K1167" s="47">
        <v>0</v>
      </c>
      <c r="L1167" s="11">
        <f>L1168</f>
        <v>0</v>
      </c>
      <c r="P1167" s="11">
        <f>P1168</f>
        <v>0</v>
      </c>
      <c r="Q1167" s="53"/>
      <c r="R1167" s="54"/>
    </row>
    <row r="1168" spans="1:18" ht="72" hidden="1" x14ac:dyDescent="0.2">
      <c r="A1168" s="41" t="s">
        <v>517</v>
      </c>
      <c r="B1168" s="42" t="s">
        <v>393</v>
      </c>
      <c r="C1168" s="42" t="s">
        <v>51</v>
      </c>
      <c r="D1168" s="42" t="s">
        <v>47</v>
      </c>
      <c r="E1168" s="46" t="s">
        <v>94</v>
      </c>
      <c r="F1168" s="46" t="s">
        <v>96</v>
      </c>
      <c r="G1168" s="46" t="s">
        <v>27</v>
      </c>
      <c r="H1168" s="46" t="s">
        <v>518</v>
      </c>
      <c r="I1168" s="46"/>
      <c r="J1168" s="47">
        <v>0</v>
      </c>
      <c r="K1168" s="47">
        <v>0</v>
      </c>
      <c r="L1168" s="55">
        <f>K1168/1000</f>
        <v>0</v>
      </c>
      <c r="M1168" s="12">
        <v>1</v>
      </c>
      <c r="P1168" s="56">
        <f>K1168/1000</f>
        <v>0</v>
      </c>
      <c r="Q1168" s="53"/>
      <c r="R1168" s="54"/>
    </row>
    <row r="1169" spans="1:18" ht="24" hidden="1" x14ac:dyDescent="0.2">
      <c r="A1169" s="41" t="s">
        <v>44</v>
      </c>
      <c r="B1169" s="42" t="s">
        <v>393</v>
      </c>
      <c r="C1169" s="42" t="s">
        <v>51</v>
      </c>
      <c r="D1169" s="42" t="s">
        <v>47</v>
      </c>
      <c r="E1169" s="46" t="s">
        <v>94</v>
      </c>
      <c r="F1169" s="46" t="s">
        <v>96</v>
      </c>
      <c r="G1169" s="46" t="s">
        <v>27</v>
      </c>
      <c r="H1169" s="46" t="s">
        <v>518</v>
      </c>
      <c r="I1169" s="46" t="s">
        <v>45</v>
      </c>
      <c r="J1169" s="47">
        <v>0</v>
      </c>
      <c r="K1169" s="47">
        <v>0</v>
      </c>
      <c r="L1169" s="11" t="e">
        <f>#REF!</f>
        <v>#REF!</v>
      </c>
      <c r="P1169" s="11" t="e">
        <f>#REF!</f>
        <v>#REF!</v>
      </c>
      <c r="Q1169" s="53"/>
      <c r="R1169" s="54"/>
    </row>
    <row r="1170" spans="1:18" ht="36" x14ac:dyDescent="0.2">
      <c r="A1170" s="41" t="s">
        <v>436</v>
      </c>
      <c r="B1170" s="42" t="s">
        <v>437</v>
      </c>
      <c r="C1170" s="42"/>
      <c r="D1170" s="42"/>
      <c r="E1170" s="42"/>
      <c r="F1170" s="42"/>
      <c r="G1170" s="42"/>
      <c r="H1170" s="42"/>
      <c r="I1170" s="42"/>
      <c r="J1170" s="43">
        <v>4034350</v>
      </c>
      <c r="K1170" s="43">
        <v>4034350</v>
      </c>
      <c r="L1170" s="65" t="e">
        <f>L1171+L1241+L1249</f>
        <v>#REF!</v>
      </c>
      <c r="P1170" s="66" t="e">
        <f>P1171+P1241+P1249</f>
        <v>#REF!</v>
      </c>
      <c r="Q1170" s="53"/>
      <c r="R1170" s="54"/>
    </row>
    <row r="1171" spans="1:18" x14ac:dyDescent="0.2">
      <c r="A1171" s="41" t="s">
        <v>20</v>
      </c>
      <c r="B1171" s="42" t="s">
        <v>437</v>
      </c>
      <c r="C1171" s="46" t="s">
        <v>21</v>
      </c>
      <c r="D1171" s="46"/>
      <c r="E1171" s="46"/>
      <c r="F1171" s="46"/>
      <c r="G1171" s="46"/>
      <c r="H1171" s="46"/>
      <c r="I1171" s="42"/>
      <c r="J1171" s="43">
        <v>3424890</v>
      </c>
      <c r="K1171" s="43">
        <v>3424890</v>
      </c>
      <c r="L1171" s="65">
        <f>L1172</f>
        <v>1635.4499999999998</v>
      </c>
      <c r="P1171" s="66">
        <f>P1172</f>
        <v>1635.4499999999998</v>
      </c>
      <c r="Q1171" s="53"/>
      <c r="R1171" s="54"/>
    </row>
    <row r="1172" spans="1:18" x14ac:dyDescent="0.2">
      <c r="A1172" s="41" t="s">
        <v>98</v>
      </c>
      <c r="B1172" s="42" t="s">
        <v>437</v>
      </c>
      <c r="C1172" s="46" t="s">
        <v>21</v>
      </c>
      <c r="D1172" s="46" t="s">
        <v>99</v>
      </c>
      <c r="E1172" s="42"/>
      <c r="F1172" s="42"/>
      <c r="G1172" s="42"/>
      <c r="H1172" s="42"/>
      <c r="I1172" s="42"/>
      <c r="J1172" s="43">
        <v>3424890</v>
      </c>
      <c r="K1172" s="43">
        <v>3424890</v>
      </c>
      <c r="L1172" s="65">
        <f>L1173+L1208+L1190+L1196+L1202+L1184</f>
        <v>1635.4499999999998</v>
      </c>
      <c r="P1172" s="66">
        <f>P1173+P1208+P1190+P1196+P1202+P1184</f>
        <v>1635.4499999999998</v>
      </c>
      <c r="Q1172" s="53"/>
      <c r="R1172" s="54"/>
    </row>
    <row r="1173" spans="1:18" ht="48" x14ac:dyDescent="0.2">
      <c r="A1173" s="41" t="s">
        <v>39</v>
      </c>
      <c r="B1173" s="42" t="s">
        <v>437</v>
      </c>
      <c r="C1173" s="46" t="s">
        <v>21</v>
      </c>
      <c r="D1173" s="46" t="s">
        <v>99</v>
      </c>
      <c r="E1173" s="46" t="s">
        <v>40</v>
      </c>
      <c r="F1173" s="46" t="s">
        <v>26</v>
      </c>
      <c r="G1173" s="46" t="s">
        <v>27</v>
      </c>
      <c r="H1173" s="46" t="s">
        <v>28</v>
      </c>
      <c r="I1173" s="42"/>
      <c r="J1173" s="43">
        <v>62580</v>
      </c>
      <c r="K1173" s="43">
        <v>62580</v>
      </c>
      <c r="L1173" s="65">
        <f>L1174+L1179</f>
        <v>2</v>
      </c>
      <c r="P1173" s="66">
        <f>P1174+P1179</f>
        <v>2</v>
      </c>
      <c r="Q1173" s="53"/>
      <c r="R1173" s="54"/>
    </row>
    <row r="1174" spans="1:18" ht="60" x14ac:dyDescent="0.2">
      <c r="A1174" s="41" t="s">
        <v>41</v>
      </c>
      <c r="B1174" s="42" t="s">
        <v>437</v>
      </c>
      <c r="C1174" s="46" t="s">
        <v>21</v>
      </c>
      <c r="D1174" s="46" t="s">
        <v>99</v>
      </c>
      <c r="E1174" s="46" t="s">
        <v>40</v>
      </c>
      <c r="F1174" s="46" t="s">
        <v>26</v>
      </c>
      <c r="G1174" s="46" t="s">
        <v>23</v>
      </c>
      <c r="H1174" s="46" t="s">
        <v>28</v>
      </c>
      <c r="I1174" s="46"/>
      <c r="J1174" s="43">
        <v>60580</v>
      </c>
      <c r="K1174" s="43">
        <v>60580</v>
      </c>
      <c r="L1174" s="65">
        <f>L1175</f>
        <v>2</v>
      </c>
      <c r="P1174" s="66">
        <f>P1175</f>
        <v>2</v>
      </c>
      <c r="Q1174" s="53"/>
      <c r="R1174" s="54"/>
    </row>
    <row r="1175" spans="1:18" ht="24" x14ac:dyDescent="0.2">
      <c r="A1175" s="41" t="s">
        <v>42</v>
      </c>
      <c r="B1175" s="42" t="s">
        <v>437</v>
      </c>
      <c r="C1175" s="46" t="s">
        <v>21</v>
      </c>
      <c r="D1175" s="46" t="s">
        <v>99</v>
      </c>
      <c r="E1175" s="46" t="s">
        <v>40</v>
      </c>
      <c r="F1175" s="46" t="s">
        <v>26</v>
      </c>
      <c r="G1175" s="46" t="s">
        <v>23</v>
      </c>
      <c r="H1175" s="46" t="s">
        <v>43</v>
      </c>
      <c r="I1175" s="46"/>
      <c r="J1175" s="43">
        <v>60580</v>
      </c>
      <c r="K1175" s="43">
        <v>60580</v>
      </c>
      <c r="L1175" s="65">
        <f>L1176</f>
        <v>2</v>
      </c>
      <c r="P1175" s="66">
        <f>P1176</f>
        <v>2</v>
      </c>
      <c r="Q1175" s="53"/>
      <c r="R1175" s="54"/>
    </row>
    <row r="1176" spans="1:18" ht="24" x14ac:dyDescent="0.2">
      <c r="A1176" s="41" t="s">
        <v>44</v>
      </c>
      <c r="B1176" s="42" t="s">
        <v>437</v>
      </c>
      <c r="C1176" s="46" t="s">
        <v>21</v>
      </c>
      <c r="D1176" s="46" t="s">
        <v>99</v>
      </c>
      <c r="E1176" s="46" t="s">
        <v>40</v>
      </c>
      <c r="F1176" s="46" t="s">
        <v>26</v>
      </c>
      <c r="G1176" s="46" t="s">
        <v>23</v>
      </c>
      <c r="H1176" s="46" t="s">
        <v>43</v>
      </c>
      <c r="I1176" s="46" t="s">
        <v>45</v>
      </c>
      <c r="J1176" s="43">
        <v>60580</v>
      </c>
      <c r="K1176" s="43">
        <v>60580</v>
      </c>
      <c r="L1176" s="65">
        <f>L1177</f>
        <v>2</v>
      </c>
      <c r="P1176" s="66">
        <f>P1177</f>
        <v>2</v>
      </c>
      <c r="Q1176" s="53"/>
      <c r="R1176" s="54"/>
    </row>
    <row r="1177" spans="1:18" ht="60" x14ac:dyDescent="0.2">
      <c r="A1177" s="41" t="s">
        <v>46</v>
      </c>
      <c r="B1177" s="42" t="s">
        <v>437</v>
      </c>
      <c r="C1177" s="46" t="s">
        <v>21</v>
      </c>
      <c r="D1177" s="46" t="s">
        <v>99</v>
      </c>
      <c r="E1177" s="46" t="s">
        <v>40</v>
      </c>
      <c r="F1177" s="46" t="s">
        <v>26</v>
      </c>
      <c r="G1177" s="46" t="s">
        <v>47</v>
      </c>
      <c r="H1177" s="46" t="s">
        <v>28</v>
      </c>
      <c r="I1177" s="46"/>
      <c r="J1177" s="43">
        <v>2000</v>
      </c>
      <c r="K1177" s="43">
        <v>2000</v>
      </c>
      <c r="L1177" s="9">
        <f>L1178</f>
        <v>2</v>
      </c>
      <c r="P1177" s="9">
        <f>P1178</f>
        <v>2</v>
      </c>
      <c r="Q1177" s="53"/>
      <c r="R1177" s="54"/>
    </row>
    <row r="1178" spans="1:18" x14ac:dyDescent="0.2">
      <c r="A1178" s="41" t="s">
        <v>48</v>
      </c>
      <c r="B1178" s="42" t="s">
        <v>437</v>
      </c>
      <c r="C1178" s="46" t="s">
        <v>21</v>
      </c>
      <c r="D1178" s="46" t="s">
        <v>99</v>
      </c>
      <c r="E1178" s="46" t="s">
        <v>40</v>
      </c>
      <c r="F1178" s="46" t="s">
        <v>26</v>
      </c>
      <c r="G1178" s="46" t="s">
        <v>47</v>
      </c>
      <c r="H1178" s="46" t="s">
        <v>49</v>
      </c>
      <c r="I1178" s="46"/>
      <c r="J1178" s="43">
        <v>2000</v>
      </c>
      <c r="K1178" s="43">
        <v>2000</v>
      </c>
      <c r="L1178" s="55">
        <f>K1178/1000</f>
        <v>2</v>
      </c>
      <c r="M1178" s="12">
        <v>1</v>
      </c>
      <c r="P1178" s="56">
        <f>K1178/1000</f>
        <v>2</v>
      </c>
      <c r="Q1178" s="53"/>
      <c r="R1178" s="54"/>
    </row>
    <row r="1179" spans="1:18" ht="24" x14ac:dyDescent="0.2">
      <c r="A1179" s="41" t="s">
        <v>44</v>
      </c>
      <c r="B1179" s="42" t="s">
        <v>437</v>
      </c>
      <c r="C1179" s="46" t="s">
        <v>21</v>
      </c>
      <c r="D1179" s="46" t="s">
        <v>99</v>
      </c>
      <c r="E1179" s="46" t="s">
        <v>40</v>
      </c>
      <c r="F1179" s="46" t="s">
        <v>26</v>
      </c>
      <c r="G1179" s="46" t="s">
        <v>47</v>
      </c>
      <c r="H1179" s="46" t="s">
        <v>49</v>
      </c>
      <c r="I1179" s="46" t="s">
        <v>45</v>
      </c>
      <c r="J1179" s="43">
        <v>2000</v>
      </c>
      <c r="K1179" s="43">
        <v>2000</v>
      </c>
      <c r="L1179" s="65">
        <f>L1180</f>
        <v>0</v>
      </c>
      <c r="P1179" s="66">
        <f>P1180</f>
        <v>0</v>
      </c>
      <c r="Q1179" s="53"/>
      <c r="R1179" s="54"/>
    </row>
    <row r="1180" spans="1:18" ht="96" hidden="1" x14ac:dyDescent="0.2">
      <c r="A1180" s="41" t="s">
        <v>59</v>
      </c>
      <c r="B1180" s="42" t="s">
        <v>437</v>
      </c>
      <c r="C1180" s="46" t="s">
        <v>21</v>
      </c>
      <c r="D1180" s="46" t="s">
        <v>99</v>
      </c>
      <c r="E1180" s="46" t="s">
        <v>60</v>
      </c>
      <c r="F1180" s="46" t="s">
        <v>26</v>
      </c>
      <c r="G1180" s="46" t="s">
        <v>27</v>
      </c>
      <c r="H1180" s="46" t="s">
        <v>28</v>
      </c>
      <c r="I1180" s="46"/>
      <c r="J1180" s="47">
        <v>0</v>
      </c>
      <c r="K1180" s="47">
        <v>0</v>
      </c>
      <c r="L1180" s="65">
        <f>L1181</f>
        <v>0</v>
      </c>
      <c r="P1180" s="66">
        <f>P1181</f>
        <v>0</v>
      </c>
      <c r="Q1180" s="53"/>
      <c r="R1180" s="54"/>
    </row>
    <row r="1181" spans="1:18" ht="24" hidden="1" x14ac:dyDescent="0.2">
      <c r="A1181" s="41" t="s">
        <v>100</v>
      </c>
      <c r="B1181" s="42" t="s">
        <v>437</v>
      </c>
      <c r="C1181" s="46" t="s">
        <v>21</v>
      </c>
      <c r="D1181" s="46" t="s">
        <v>99</v>
      </c>
      <c r="E1181" s="46" t="s">
        <v>60</v>
      </c>
      <c r="F1181" s="46" t="s">
        <v>26</v>
      </c>
      <c r="G1181" s="46" t="s">
        <v>47</v>
      </c>
      <c r="H1181" s="46" t="s">
        <v>28</v>
      </c>
      <c r="I1181" s="46"/>
      <c r="J1181" s="47">
        <v>0</v>
      </c>
      <c r="K1181" s="47">
        <v>0</v>
      </c>
      <c r="L1181" s="65">
        <f>L1182</f>
        <v>0</v>
      </c>
      <c r="P1181" s="66">
        <f>P1182</f>
        <v>0</v>
      </c>
      <c r="Q1181" s="53"/>
      <c r="R1181" s="54"/>
    </row>
    <row r="1182" spans="1:18" ht="60" hidden="1" x14ac:dyDescent="0.2">
      <c r="A1182" s="41" t="s">
        <v>213</v>
      </c>
      <c r="B1182" s="42" t="s">
        <v>437</v>
      </c>
      <c r="C1182" s="46" t="s">
        <v>21</v>
      </c>
      <c r="D1182" s="46" t="s">
        <v>99</v>
      </c>
      <c r="E1182" s="46" t="s">
        <v>60</v>
      </c>
      <c r="F1182" s="46" t="s">
        <v>26</v>
      </c>
      <c r="G1182" s="46" t="s">
        <v>47</v>
      </c>
      <c r="H1182" s="46" t="s">
        <v>214</v>
      </c>
      <c r="I1182" s="46"/>
      <c r="J1182" s="47">
        <v>0</v>
      </c>
      <c r="K1182" s="47">
        <v>0</v>
      </c>
      <c r="L1182" s="9">
        <f>L1183</f>
        <v>0</v>
      </c>
      <c r="P1182" s="9">
        <f>P1183</f>
        <v>0</v>
      </c>
      <c r="Q1182" s="53"/>
      <c r="R1182" s="54"/>
    </row>
    <row r="1183" spans="1:18" ht="24" hidden="1" x14ac:dyDescent="0.2">
      <c r="A1183" s="41" t="s">
        <v>44</v>
      </c>
      <c r="B1183" s="42" t="s">
        <v>437</v>
      </c>
      <c r="C1183" s="46" t="s">
        <v>21</v>
      </c>
      <c r="D1183" s="46" t="s">
        <v>99</v>
      </c>
      <c r="E1183" s="46" t="s">
        <v>60</v>
      </c>
      <c r="F1183" s="46" t="s">
        <v>26</v>
      </c>
      <c r="G1183" s="46" t="s">
        <v>47</v>
      </c>
      <c r="H1183" s="46" t="s">
        <v>214</v>
      </c>
      <c r="I1183" s="46" t="s">
        <v>45</v>
      </c>
      <c r="J1183" s="47">
        <v>0</v>
      </c>
      <c r="K1183" s="47">
        <v>0</v>
      </c>
      <c r="L1183" s="55">
        <f>K1183/1000</f>
        <v>0</v>
      </c>
      <c r="M1183" s="12">
        <v>1</v>
      </c>
      <c r="P1183" s="56">
        <f>K1183/1000</f>
        <v>0</v>
      </c>
      <c r="Q1183" s="53"/>
      <c r="R1183" s="54"/>
    </row>
    <row r="1184" spans="1:18" ht="36" hidden="1" x14ac:dyDescent="0.2">
      <c r="A1184" s="41" t="s">
        <v>170</v>
      </c>
      <c r="B1184" s="42" t="s">
        <v>437</v>
      </c>
      <c r="C1184" s="46" t="s">
        <v>21</v>
      </c>
      <c r="D1184" s="46" t="s">
        <v>99</v>
      </c>
      <c r="E1184" s="46" t="s">
        <v>99</v>
      </c>
      <c r="F1184" s="46" t="s">
        <v>26</v>
      </c>
      <c r="G1184" s="46" t="s">
        <v>27</v>
      </c>
      <c r="H1184" s="46" t="s">
        <v>28</v>
      </c>
      <c r="I1184" s="46"/>
      <c r="J1184" s="43">
        <v>0</v>
      </c>
      <c r="K1184" s="43">
        <v>0</v>
      </c>
      <c r="L1184" s="11">
        <f>L1185</f>
        <v>6</v>
      </c>
      <c r="P1184" s="11">
        <f>P1185</f>
        <v>6</v>
      </c>
      <c r="Q1184" s="53"/>
      <c r="R1184" s="54"/>
    </row>
    <row r="1185" spans="1:18" ht="24" hidden="1" x14ac:dyDescent="0.2">
      <c r="A1185" s="41" t="s">
        <v>171</v>
      </c>
      <c r="B1185" s="42" t="s">
        <v>437</v>
      </c>
      <c r="C1185" s="46" t="s">
        <v>21</v>
      </c>
      <c r="D1185" s="46" t="s">
        <v>99</v>
      </c>
      <c r="E1185" s="46" t="s">
        <v>99</v>
      </c>
      <c r="F1185" s="46" t="s">
        <v>26</v>
      </c>
      <c r="G1185" s="46" t="s">
        <v>47</v>
      </c>
      <c r="H1185" s="46" t="s">
        <v>28</v>
      </c>
      <c r="I1185" s="46"/>
      <c r="J1185" s="43">
        <v>0</v>
      </c>
      <c r="K1185" s="43">
        <v>0</v>
      </c>
      <c r="L1185" s="11">
        <f>L1187</f>
        <v>6</v>
      </c>
      <c r="P1185" s="11">
        <f>P1187</f>
        <v>6</v>
      </c>
      <c r="Q1185" s="53"/>
      <c r="R1185" s="54"/>
    </row>
    <row r="1186" spans="1:18" ht="60" hidden="1" x14ac:dyDescent="0.2">
      <c r="A1186" s="64" t="s">
        <v>550</v>
      </c>
      <c r="B1186" s="42" t="s">
        <v>437</v>
      </c>
      <c r="C1186" s="46" t="s">
        <v>21</v>
      </c>
      <c r="D1186" s="46" t="s">
        <v>99</v>
      </c>
      <c r="E1186" s="46" t="s">
        <v>99</v>
      </c>
      <c r="F1186" s="46" t="s">
        <v>26</v>
      </c>
      <c r="G1186" s="46" t="s">
        <v>47</v>
      </c>
      <c r="H1186" s="46" t="s">
        <v>283</v>
      </c>
      <c r="I1186" s="46"/>
      <c r="J1186" s="43">
        <v>0</v>
      </c>
      <c r="K1186" s="43">
        <v>0</v>
      </c>
      <c r="L1186" s="11">
        <f>L1187</f>
        <v>6</v>
      </c>
      <c r="P1186" s="11">
        <f>P1187</f>
        <v>6</v>
      </c>
      <c r="Q1186" s="53"/>
      <c r="R1186" s="54"/>
    </row>
    <row r="1187" spans="1:18" ht="24" hidden="1" x14ac:dyDescent="0.2">
      <c r="A1187" s="41" t="s">
        <v>44</v>
      </c>
      <c r="B1187" s="42" t="s">
        <v>437</v>
      </c>
      <c r="C1187" s="46" t="s">
        <v>21</v>
      </c>
      <c r="D1187" s="46" t="s">
        <v>99</v>
      </c>
      <c r="E1187" s="46" t="s">
        <v>99</v>
      </c>
      <c r="F1187" s="46" t="s">
        <v>26</v>
      </c>
      <c r="G1187" s="46" t="s">
        <v>47</v>
      </c>
      <c r="H1187" s="46" t="s">
        <v>283</v>
      </c>
      <c r="I1187" s="46" t="s">
        <v>45</v>
      </c>
      <c r="J1187" s="47">
        <v>0</v>
      </c>
      <c r="K1187" s="47">
        <v>0</v>
      </c>
      <c r="L1187" s="11">
        <f>L1188</f>
        <v>6</v>
      </c>
      <c r="P1187" s="11">
        <f>P1188</f>
        <v>6</v>
      </c>
      <c r="Q1187" s="53"/>
      <c r="R1187" s="54"/>
    </row>
    <row r="1188" spans="1:18" ht="36" x14ac:dyDescent="0.2">
      <c r="A1188" s="41" t="s">
        <v>64</v>
      </c>
      <c r="B1188" s="42" t="s">
        <v>437</v>
      </c>
      <c r="C1188" s="46" t="s">
        <v>21</v>
      </c>
      <c r="D1188" s="46" t="s">
        <v>99</v>
      </c>
      <c r="E1188" s="46" t="s">
        <v>65</v>
      </c>
      <c r="F1188" s="46" t="s">
        <v>26</v>
      </c>
      <c r="G1188" s="46" t="s">
        <v>27</v>
      </c>
      <c r="H1188" s="46" t="s">
        <v>28</v>
      </c>
      <c r="I1188" s="46"/>
      <c r="J1188" s="47">
        <v>6000</v>
      </c>
      <c r="K1188" s="47">
        <v>6000</v>
      </c>
      <c r="L1188" s="11">
        <f>L1189</f>
        <v>6</v>
      </c>
      <c r="P1188" s="11">
        <f>P1189</f>
        <v>6</v>
      </c>
      <c r="Q1188" s="53"/>
      <c r="R1188" s="54"/>
    </row>
    <row r="1189" spans="1:18" ht="36" x14ac:dyDescent="0.2">
      <c r="A1189" s="41" t="s">
        <v>66</v>
      </c>
      <c r="B1189" s="42" t="s">
        <v>437</v>
      </c>
      <c r="C1189" s="46" t="s">
        <v>21</v>
      </c>
      <c r="D1189" s="46" t="s">
        <v>99</v>
      </c>
      <c r="E1189" s="46" t="s">
        <v>65</v>
      </c>
      <c r="F1189" s="46" t="s">
        <v>26</v>
      </c>
      <c r="G1189" s="46" t="s">
        <v>47</v>
      </c>
      <c r="H1189" s="46" t="s">
        <v>28</v>
      </c>
      <c r="I1189" s="46"/>
      <c r="J1189" s="47">
        <v>6000</v>
      </c>
      <c r="K1189" s="47">
        <v>6000</v>
      </c>
      <c r="L1189" s="55">
        <f>K1189/1000</f>
        <v>6</v>
      </c>
      <c r="M1189" s="12">
        <v>1</v>
      </c>
      <c r="N1189" s="4">
        <v>1</v>
      </c>
      <c r="P1189" s="56">
        <f>K1189/1000</f>
        <v>6</v>
      </c>
      <c r="Q1189" s="53"/>
      <c r="R1189" s="54"/>
    </row>
    <row r="1190" spans="1:18" ht="36" x14ac:dyDescent="0.2">
      <c r="A1190" s="41" t="s">
        <v>67</v>
      </c>
      <c r="B1190" s="42" t="s">
        <v>437</v>
      </c>
      <c r="C1190" s="46" t="s">
        <v>21</v>
      </c>
      <c r="D1190" s="46" t="s">
        <v>99</v>
      </c>
      <c r="E1190" s="46" t="s">
        <v>65</v>
      </c>
      <c r="F1190" s="46" t="s">
        <v>26</v>
      </c>
      <c r="G1190" s="46" t="s">
        <v>47</v>
      </c>
      <c r="H1190" s="46" t="s">
        <v>68</v>
      </c>
      <c r="I1190" s="46"/>
      <c r="J1190" s="47">
        <v>6000</v>
      </c>
      <c r="K1190" s="47">
        <v>6000</v>
      </c>
      <c r="L1190" s="9">
        <f>L1191</f>
        <v>3</v>
      </c>
      <c r="P1190" s="9">
        <f>P1191</f>
        <v>3</v>
      </c>
      <c r="Q1190" s="53"/>
      <c r="R1190" s="54"/>
    </row>
    <row r="1191" spans="1:18" ht="24" x14ac:dyDescent="0.2">
      <c r="A1191" s="41" t="s">
        <v>44</v>
      </c>
      <c r="B1191" s="42" t="s">
        <v>437</v>
      </c>
      <c r="C1191" s="46" t="s">
        <v>21</v>
      </c>
      <c r="D1191" s="46" t="s">
        <v>99</v>
      </c>
      <c r="E1191" s="46" t="s">
        <v>65</v>
      </c>
      <c r="F1191" s="46" t="s">
        <v>26</v>
      </c>
      <c r="G1191" s="46" t="s">
        <v>47</v>
      </c>
      <c r="H1191" s="46" t="s">
        <v>68</v>
      </c>
      <c r="I1191" s="46" t="s">
        <v>45</v>
      </c>
      <c r="J1191" s="47">
        <v>6000</v>
      </c>
      <c r="K1191" s="47">
        <v>6000</v>
      </c>
      <c r="L1191" s="9">
        <f>L1192</f>
        <v>3</v>
      </c>
      <c r="P1191" s="9">
        <f>P1192</f>
        <v>3</v>
      </c>
      <c r="Q1191" s="53"/>
      <c r="R1191" s="54"/>
    </row>
    <row r="1192" spans="1:18" ht="36" x14ac:dyDescent="0.2">
      <c r="A1192" s="41" t="s">
        <v>215</v>
      </c>
      <c r="B1192" s="42" t="s">
        <v>437</v>
      </c>
      <c r="C1192" s="46" t="s">
        <v>21</v>
      </c>
      <c r="D1192" s="46" t="s">
        <v>99</v>
      </c>
      <c r="E1192" s="46" t="s">
        <v>72</v>
      </c>
      <c r="F1192" s="46" t="s">
        <v>26</v>
      </c>
      <c r="G1192" s="46" t="s">
        <v>27</v>
      </c>
      <c r="H1192" s="46" t="s">
        <v>28</v>
      </c>
      <c r="I1192" s="46"/>
      <c r="J1192" s="47">
        <v>3000</v>
      </c>
      <c r="K1192" s="47">
        <v>3000</v>
      </c>
      <c r="L1192" s="9">
        <f>L1193</f>
        <v>3</v>
      </c>
      <c r="P1192" s="9">
        <f>P1193</f>
        <v>3</v>
      </c>
      <c r="Q1192" s="53"/>
      <c r="R1192" s="54"/>
    </row>
    <row r="1193" spans="1:18" ht="36" x14ac:dyDescent="0.2">
      <c r="A1193" s="41" t="s">
        <v>76</v>
      </c>
      <c r="B1193" s="42" t="s">
        <v>437</v>
      </c>
      <c r="C1193" s="46" t="s">
        <v>21</v>
      </c>
      <c r="D1193" s="46" t="s">
        <v>99</v>
      </c>
      <c r="E1193" s="46" t="s">
        <v>72</v>
      </c>
      <c r="F1193" s="46" t="s">
        <v>26</v>
      </c>
      <c r="G1193" s="46" t="s">
        <v>51</v>
      </c>
      <c r="H1193" s="46" t="s">
        <v>28</v>
      </c>
      <c r="I1193" s="46"/>
      <c r="J1193" s="47">
        <v>3000</v>
      </c>
      <c r="K1193" s="47">
        <v>3000</v>
      </c>
      <c r="L1193" s="11">
        <f>L1194</f>
        <v>3</v>
      </c>
      <c r="P1193" s="11">
        <f>P1194</f>
        <v>3</v>
      </c>
      <c r="Q1193" s="53"/>
      <c r="R1193" s="54"/>
    </row>
    <row r="1194" spans="1:18" ht="24" x14ac:dyDescent="0.2">
      <c r="A1194" s="41" t="s">
        <v>73</v>
      </c>
      <c r="B1194" s="42" t="s">
        <v>437</v>
      </c>
      <c r="C1194" s="46" t="s">
        <v>21</v>
      </c>
      <c r="D1194" s="46" t="s">
        <v>99</v>
      </c>
      <c r="E1194" s="46" t="s">
        <v>72</v>
      </c>
      <c r="F1194" s="46" t="s">
        <v>26</v>
      </c>
      <c r="G1194" s="46" t="s">
        <v>51</v>
      </c>
      <c r="H1194" s="46" t="s">
        <v>74</v>
      </c>
      <c r="I1194" s="46"/>
      <c r="J1194" s="47">
        <v>3000</v>
      </c>
      <c r="K1194" s="47">
        <v>3000</v>
      </c>
      <c r="L1194" s="11">
        <f>L1195</f>
        <v>3</v>
      </c>
      <c r="P1194" s="11">
        <f>P1195</f>
        <v>3</v>
      </c>
      <c r="Q1194" s="53"/>
      <c r="R1194" s="54"/>
    </row>
    <row r="1195" spans="1:18" ht="24" x14ac:dyDescent="0.2">
      <c r="A1195" s="41" t="s">
        <v>44</v>
      </c>
      <c r="B1195" s="42" t="s">
        <v>437</v>
      </c>
      <c r="C1195" s="46" t="s">
        <v>21</v>
      </c>
      <c r="D1195" s="46" t="s">
        <v>99</v>
      </c>
      <c r="E1195" s="46" t="s">
        <v>72</v>
      </c>
      <c r="F1195" s="46" t="s">
        <v>26</v>
      </c>
      <c r="G1195" s="46" t="s">
        <v>51</v>
      </c>
      <c r="H1195" s="46" t="s">
        <v>74</v>
      </c>
      <c r="I1195" s="46" t="s">
        <v>45</v>
      </c>
      <c r="J1195" s="47">
        <v>3000</v>
      </c>
      <c r="K1195" s="47">
        <v>3000</v>
      </c>
      <c r="L1195" s="55">
        <f>K1195/1000</f>
        <v>3</v>
      </c>
      <c r="M1195" s="12">
        <v>1</v>
      </c>
      <c r="P1195" s="56">
        <f>K1195/1000</f>
        <v>3</v>
      </c>
      <c r="Q1195" s="53"/>
      <c r="R1195" s="54"/>
    </row>
    <row r="1196" spans="1:18" ht="24" x14ac:dyDescent="0.2">
      <c r="A1196" s="41" t="s">
        <v>106</v>
      </c>
      <c r="B1196" s="42" t="s">
        <v>437</v>
      </c>
      <c r="C1196" s="46" t="s">
        <v>21</v>
      </c>
      <c r="D1196" s="46" t="s">
        <v>99</v>
      </c>
      <c r="E1196" s="46" t="s">
        <v>107</v>
      </c>
      <c r="F1196" s="46" t="s">
        <v>26</v>
      </c>
      <c r="G1196" s="46" t="s">
        <v>27</v>
      </c>
      <c r="H1196" s="46" t="s">
        <v>28</v>
      </c>
      <c r="I1196" s="46"/>
      <c r="J1196" s="47">
        <v>3353310</v>
      </c>
      <c r="K1196" s="47">
        <v>3353310</v>
      </c>
      <c r="L1196" s="51">
        <f>L1197</f>
        <v>347.67</v>
      </c>
      <c r="P1196" s="52">
        <f>P1197</f>
        <v>347.67</v>
      </c>
      <c r="Q1196" s="53"/>
      <c r="R1196" s="54"/>
    </row>
    <row r="1197" spans="1:18" ht="24" x14ac:dyDescent="0.2">
      <c r="A1197" s="41" t="s">
        <v>108</v>
      </c>
      <c r="B1197" s="42" t="s">
        <v>437</v>
      </c>
      <c r="C1197" s="46" t="s">
        <v>21</v>
      </c>
      <c r="D1197" s="46" t="s">
        <v>99</v>
      </c>
      <c r="E1197" s="46" t="s">
        <v>107</v>
      </c>
      <c r="F1197" s="46" t="s">
        <v>96</v>
      </c>
      <c r="G1197" s="46" t="s">
        <v>27</v>
      </c>
      <c r="H1197" s="46" t="s">
        <v>28</v>
      </c>
      <c r="I1197" s="46"/>
      <c r="J1197" s="47">
        <v>3353310</v>
      </c>
      <c r="K1197" s="47">
        <v>3353310</v>
      </c>
      <c r="L1197" s="51">
        <f>L1198</f>
        <v>347.67</v>
      </c>
      <c r="P1197" s="52">
        <f>P1198</f>
        <v>347.67</v>
      </c>
      <c r="Q1197" s="53"/>
      <c r="R1197" s="54"/>
    </row>
    <row r="1198" spans="1:18" ht="24" x14ac:dyDescent="0.2">
      <c r="A1198" s="41" t="s">
        <v>31</v>
      </c>
      <c r="B1198" s="42" t="s">
        <v>437</v>
      </c>
      <c r="C1198" s="46" t="s">
        <v>21</v>
      </c>
      <c r="D1198" s="46" t="s">
        <v>99</v>
      </c>
      <c r="E1198" s="46" t="s">
        <v>107</v>
      </c>
      <c r="F1198" s="46" t="s">
        <v>96</v>
      </c>
      <c r="G1198" s="46" t="s">
        <v>27</v>
      </c>
      <c r="H1198" s="46" t="s">
        <v>32</v>
      </c>
      <c r="I1198" s="46"/>
      <c r="J1198" s="47">
        <v>698430</v>
      </c>
      <c r="K1198" s="47">
        <v>698430</v>
      </c>
      <c r="L1198" s="51">
        <f>L1199</f>
        <v>347.67</v>
      </c>
      <c r="P1198" s="52">
        <f>P1199</f>
        <v>347.67</v>
      </c>
      <c r="Q1198" s="53"/>
      <c r="R1198" s="54"/>
    </row>
    <row r="1199" spans="1:18" ht="60" x14ac:dyDescent="0.2">
      <c r="A1199" s="41" t="s">
        <v>508</v>
      </c>
      <c r="B1199" s="42" t="s">
        <v>437</v>
      </c>
      <c r="C1199" s="46" t="s">
        <v>21</v>
      </c>
      <c r="D1199" s="46" t="s">
        <v>99</v>
      </c>
      <c r="E1199" s="46" t="s">
        <v>107</v>
      </c>
      <c r="F1199" s="46" t="s">
        <v>96</v>
      </c>
      <c r="G1199" s="46" t="s">
        <v>27</v>
      </c>
      <c r="H1199" s="46" t="s">
        <v>32</v>
      </c>
      <c r="I1199" s="46" t="s">
        <v>34</v>
      </c>
      <c r="J1199" s="47">
        <v>60940</v>
      </c>
      <c r="K1199" s="47">
        <v>60940</v>
      </c>
      <c r="L1199" s="51">
        <f>L1200</f>
        <v>347.67</v>
      </c>
      <c r="P1199" s="52">
        <f>P1200</f>
        <v>347.67</v>
      </c>
      <c r="Q1199" s="53"/>
      <c r="R1199" s="54"/>
    </row>
    <row r="1200" spans="1:18" ht="24" x14ac:dyDescent="0.2">
      <c r="A1200" s="41" t="s">
        <v>44</v>
      </c>
      <c r="B1200" s="42" t="s">
        <v>437</v>
      </c>
      <c r="C1200" s="46" t="s">
        <v>21</v>
      </c>
      <c r="D1200" s="46" t="s">
        <v>99</v>
      </c>
      <c r="E1200" s="46" t="s">
        <v>107</v>
      </c>
      <c r="F1200" s="46" t="s">
        <v>96</v>
      </c>
      <c r="G1200" s="46" t="s">
        <v>27</v>
      </c>
      <c r="H1200" s="46" t="s">
        <v>32</v>
      </c>
      <c r="I1200" s="46" t="s">
        <v>45</v>
      </c>
      <c r="J1200" s="47">
        <v>289820</v>
      </c>
      <c r="K1200" s="47">
        <v>289820</v>
      </c>
      <c r="L1200" s="11">
        <f>L1201</f>
        <v>347.67</v>
      </c>
      <c r="P1200" s="11">
        <f>P1201</f>
        <v>347.67</v>
      </c>
      <c r="Q1200" s="53"/>
      <c r="R1200" s="54"/>
    </row>
    <row r="1201" spans="1:18" x14ac:dyDescent="0.2">
      <c r="A1201" s="41" t="s">
        <v>79</v>
      </c>
      <c r="B1201" s="42" t="s">
        <v>437</v>
      </c>
      <c r="C1201" s="46" t="s">
        <v>21</v>
      </c>
      <c r="D1201" s="46" t="s">
        <v>99</v>
      </c>
      <c r="E1201" s="46" t="s">
        <v>107</v>
      </c>
      <c r="F1201" s="46" t="s">
        <v>96</v>
      </c>
      <c r="G1201" s="46" t="s">
        <v>27</v>
      </c>
      <c r="H1201" s="46" t="s">
        <v>32</v>
      </c>
      <c r="I1201" s="46" t="s">
        <v>80</v>
      </c>
      <c r="J1201" s="47">
        <v>347670</v>
      </c>
      <c r="K1201" s="47">
        <v>347670</v>
      </c>
      <c r="L1201" s="55">
        <f>K1201/1000</f>
        <v>347.67</v>
      </c>
      <c r="M1201" s="12">
        <v>1</v>
      </c>
      <c r="P1201" s="56">
        <f>K1201/1000</f>
        <v>347.67</v>
      </c>
      <c r="Q1201" s="53"/>
      <c r="R1201" s="54"/>
    </row>
    <row r="1202" spans="1:18" ht="24" x14ac:dyDescent="0.2">
      <c r="A1202" s="41" t="s">
        <v>35</v>
      </c>
      <c r="B1202" s="42" t="s">
        <v>437</v>
      </c>
      <c r="C1202" s="46" t="s">
        <v>21</v>
      </c>
      <c r="D1202" s="46" t="s">
        <v>99</v>
      </c>
      <c r="E1202" s="46" t="s">
        <v>107</v>
      </c>
      <c r="F1202" s="46" t="s">
        <v>96</v>
      </c>
      <c r="G1202" s="46" t="s">
        <v>27</v>
      </c>
      <c r="H1202" s="46" t="s">
        <v>36</v>
      </c>
      <c r="I1202" s="46"/>
      <c r="J1202" s="47">
        <v>2107940</v>
      </c>
      <c r="K1202" s="47">
        <v>2107940</v>
      </c>
      <c r="L1202" s="51">
        <f>L1203</f>
        <v>0</v>
      </c>
      <c r="P1202" s="52">
        <f>P1203</f>
        <v>0</v>
      </c>
      <c r="Q1202" s="53"/>
      <c r="R1202" s="54"/>
    </row>
    <row r="1203" spans="1:18" ht="60" x14ac:dyDescent="0.2">
      <c r="A1203" s="41" t="s">
        <v>508</v>
      </c>
      <c r="B1203" s="42" t="s">
        <v>437</v>
      </c>
      <c r="C1203" s="46" t="s">
        <v>21</v>
      </c>
      <c r="D1203" s="46" t="s">
        <v>99</v>
      </c>
      <c r="E1203" s="46" t="s">
        <v>107</v>
      </c>
      <c r="F1203" s="46" t="s">
        <v>96</v>
      </c>
      <c r="G1203" s="46" t="s">
        <v>27</v>
      </c>
      <c r="H1203" s="46" t="s">
        <v>36</v>
      </c>
      <c r="I1203" s="46" t="s">
        <v>34</v>
      </c>
      <c r="J1203" s="47">
        <v>2107940</v>
      </c>
      <c r="K1203" s="47">
        <v>2107940</v>
      </c>
      <c r="L1203" s="51">
        <f>L1204</f>
        <v>0</v>
      </c>
      <c r="P1203" s="52">
        <f>P1204</f>
        <v>0</v>
      </c>
      <c r="Q1203" s="53"/>
      <c r="R1203" s="54"/>
    </row>
    <row r="1204" spans="1:18" ht="24" x14ac:dyDescent="0.2">
      <c r="A1204" s="41" t="s">
        <v>81</v>
      </c>
      <c r="B1204" s="42" t="s">
        <v>437</v>
      </c>
      <c r="C1204" s="46" t="s">
        <v>21</v>
      </c>
      <c r="D1204" s="46" t="s">
        <v>99</v>
      </c>
      <c r="E1204" s="42" t="s">
        <v>107</v>
      </c>
      <c r="F1204" s="42" t="s">
        <v>96</v>
      </c>
      <c r="G1204" s="42" t="s">
        <v>27</v>
      </c>
      <c r="H1204" s="42" t="s">
        <v>82</v>
      </c>
      <c r="I1204" s="46"/>
      <c r="J1204" s="47">
        <v>7870</v>
      </c>
      <c r="K1204" s="47">
        <v>7870</v>
      </c>
      <c r="L1204" s="51">
        <f>L1205</f>
        <v>0</v>
      </c>
      <c r="P1204" s="52">
        <f>P1205</f>
        <v>0</v>
      </c>
      <c r="Q1204" s="53"/>
      <c r="R1204" s="54"/>
    </row>
    <row r="1205" spans="1:18" ht="24" x14ac:dyDescent="0.2">
      <c r="A1205" s="41" t="s">
        <v>44</v>
      </c>
      <c r="B1205" s="42" t="s">
        <v>437</v>
      </c>
      <c r="C1205" s="46" t="s">
        <v>21</v>
      </c>
      <c r="D1205" s="46" t="s">
        <v>99</v>
      </c>
      <c r="E1205" s="42" t="s">
        <v>107</v>
      </c>
      <c r="F1205" s="42" t="s">
        <v>96</v>
      </c>
      <c r="G1205" s="42" t="s">
        <v>27</v>
      </c>
      <c r="H1205" s="42" t="s">
        <v>82</v>
      </c>
      <c r="I1205" s="46" t="s">
        <v>45</v>
      </c>
      <c r="J1205" s="47">
        <v>7870</v>
      </c>
      <c r="K1205" s="47">
        <v>7870</v>
      </c>
      <c r="L1205" s="51">
        <f>L1206</f>
        <v>0</v>
      </c>
      <c r="P1205" s="52">
        <f>P1206</f>
        <v>0</v>
      </c>
      <c r="Q1205" s="53"/>
      <c r="R1205" s="54"/>
    </row>
    <row r="1206" spans="1:18" ht="48" hidden="1" x14ac:dyDescent="0.2">
      <c r="A1206" s="41" t="s">
        <v>438</v>
      </c>
      <c r="B1206" s="42" t="s">
        <v>437</v>
      </c>
      <c r="C1206" s="46" t="s">
        <v>21</v>
      </c>
      <c r="D1206" s="46" t="s">
        <v>99</v>
      </c>
      <c r="E1206" s="46" t="s">
        <v>107</v>
      </c>
      <c r="F1206" s="46" t="s">
        <v>96</v>
      </c>
      <c r="G1206" s="46" t="s">
        <v>27</v>
      </c>
      <c r="H1206" s="46" t="s">
        <v>205</v>
      </c>
      <c r="I1206" s="46"/>
      <c r="J1206" s="47">
        <v>0</v>
      </c>
      <c r="K1206" s="47">
        <v>0</v>
      </c>
      <c r="L1206" s="11">
        <f>L1207</f>
        <v>0</v>
      </c>
      <c r="P1206" s="11">
        <f>P1207</f>
        <v>0</v>
      </c>
      <c r="Q1206" s="53"/>
      <c r="R1206" s="54"/>
    </row>
    <row r="1207" spans="1:18" ht="24" hidden="1" x14ac:dyDescent="0.2">
      <c r="A1207" s="41" t="s">
        <v>44</v>
      </c>
      <c r="B1207" s="42" t="s">
        <v>437</v>
      </c>
      <c r="C1207" s="46" t="s">
        <v>21</v>
      </c>
      <c r="D1207" s="46" t="s">
        <v>99</v>
      </c>
      <c r="E1207" s="46" t="s">
        <v>107</v>
      </c>
      <c r="F1207" s="46" t="s">
        <v>96</v>
      </c>
      <c r="G1207" s="46" t="s">
        <v>27</v>
      </c>
      <c r="H1207" s="46" t="s">
        <v>205</v>
      </c>
      <c r="I1207" s="46" t="s">
        <v>45</v>
      </c>
      <c r="J1207" s="47">
        <v>0</v>
      </c>
      <c r="K1207" s="47">
        <v>0</v>
      </c>
      <c r="L1207" s="55">
        <f>K1207/1000</f>
        <v>0</v>
      </c>
      <c r="M1207" s="12">
        <v>1</v>
      </c>
      <c r="P1207" s="56">
        <f>K1207/1000</f>
        <v>0</v>
      </c>
      <c r="Q1207" s="53"/>
      <c r="R1207" s="54"/>
    </row>
    <row r="1208" spans="1:18" ht="48" x14ac:dyDescent="0.2">
      <c r="A1208" s="41" t="s">
        <v>439</v>
      </c>
      <c r="B1208" s="42" t="s">
        <v>437</v>
      </c>
      <c r="C1208" s="46" t="s">
        <v>21</v>
      </c>
      <c r="D1208" s="46" t="s">
        <v>99</v>
      </c>
      <c r="E1208" s="46" t="s">
        <v>107</v>
      </c>
      <c r="F1208" s="46" t="s">
        <v>96</v>
      </c>
      <c r="G1208" s="46" t="s">
        <v>27</v>
      </c>
      <c r="H1208" s="46" t="s">
        <v>211</v>
      </c>
      <c r="I1208" s="46"/>
      <c r="J1208" s="47">
        <v>539070</v>
      </c>
      <c r="K1208" s="47">
        <v>539070</v>
      </c>
      <c r="L1208" s="51">
        <f>L1209</f>
        <v>1276.7799999999997</v>
      </c>
      <c r="P1208" s="52">
        <f>P1209</f>
        <v>1276.7799999999997</v>
      </c>
      <c r="Q1208" s="53"/>
      <c r="R1208" s="54"/>
    </row>
    <row r="1209" spans="1:18" ht="24" x14ac:dyDescent="0.2">
      <c r="A1209" s="41" t="s">
        <v>44</v>
      </c>
      <c r="B1209" s="42" t="s">
        <v>437</v>
      </c>
      <c r="C1209" s="46" t="s">
        <v>21</v>
      </c>
      <c r="D1209" s="46" t="s">
        <v>99</v>
      </c>
      <c r="E1209" s="46" t="s">
        <v>107</v>
      </c>
      <c r="F1209" s="46" t="s">
        <v>96</v>
      </c>
      <c r="G1209" s="46" t="s">
        <v>27</v>
      </c>
      <c r="H1209" s="46" t="s">
        <v>211</v>
      </c>
      <c r="I1209" s="46" t="s">
        <v>45</v>
      </c>
      <c r="J1209" s="47">
        <v>290420</v>
      </c>
      <c r="K1209" s="47">
        <v>290420</v>
      </c>
      <c r="L1209" s="51">
        <f>L1210+L1221+L1234+L1226+L1230</f>
        <v>1276.7799999999997</v>
      </c>
      <c r="P1209" s="52">
        <f>P1210+P1221+P1234+P1226+P1230</f>
        <v>1276.7799999999997</v>
      </c>
      <c r="Q1209" s="53"/>
      <c r="R1209" s="54"/>
    </row>
    <row r="1210" spans="1:18" x14ac:dyDescent="0.2">
      <c r="A1210" s="41" t="s">
        <v>79</v>
      </c>
      <c r="B1210" s="42" t="s">
        <v>437</v>
      </c>
      <c r="C1210" s="46" t="s">
        <v>21</v>
      </c>
      <c r="D1210" s="46" t="s">
        <v>99</v>
      </c>
      <c r="E1210" s="46" t="s">
        <v>107</v>
      </c>
      <c r="F1210" s="46" t="s">
        <v>96</v>
      </c>
      <c r="G1210" s="46" t="s">
        <v>27</v>
      </c>
      <c r="H1210" s="46" t="s">
        <v>211</v>
      </c>
      <c r="I1210" s="46" t="s">
        <v>80</v>
      </c>
      <c r="J1210" s="47">
        <v>248650</v>
      </c>
      <c r="K1210" s="47">
        <v>248650</v>
      </c>
      <c r="L1210" s="51">
        <f>L1211+L1215+L1218</f>
        <v>920</v>
      </c>
      <c r="P1210" s="52">
        <f>P1211+P1215+P1218</f>
        <v>920</v>
      </c>
      <c r="Q1210" s="53"/>
      <c r="R1210" s="54"/>
    </row>
    <row r="1211" spans="1:18" hidden="1" x14ac:dyDescent="0.2">
      <c r="A1211" s="41" t="s">
        <v>93</v>
      </c>
      <c r="B1211" s="42" t="s">
        <v>437</v>
      </c>
      <c r="C1211" s="42" t="s">
        <v>21</v>
      </c>
      <c r="D1211" s="42" t="s">
        <v>99</v>
      </c>
      <c r="E1211" s="46" t="s">
        <v>94</v>
      </c>
      <c r="F1211" s="46" t="s">
        <v>26</v>
      </c>
      <c r="G1211" s="46" t="s">
        <v>27</v>
      </c>
      <c r="H1211" s="46" t="s">
        <v>28</v>
      </c>
      <c r="I1211" s="46"/>
      <c r="J1211" s="47">
        <v>0</v>
      </c>
      <c r="K1211" s="47">
        <v>0</v>
      </c>
      <c r="L1211" s="51">
        <f>L1212</f>
        <v>0</v>
      </c>
      <c r="P1211" s="52">
        <f>P1212</f>
        <v>0</v>
      </c>
      <c r="Q1211" s="53"/>
      <c r="R1211" s="54"/>
    </row>
    <row r="1212" spans="1:18" hidden="1" x14ac:dyDescent="0.2">
      <c r="A1212" s="41" t="s">
        <v>95</v>
      </c>
      <c r="B1212" s="42" t="s">
        <v>437</v>
      </c>
      <c r="C1212" s="42" t="s">
        <v>21</v>
      </c>
      <c r="D1212" s="42" t="s">
        <v>99</v>
      </c>
      <c r="E1212" s="46" t="s">
        <v>94</v>
      </c>
      <c r="F1212" s="46" t="s">
        <v>96</v>
      </c>
      <c r="G1212" s="46" t="s">
        <v>27</v>
      </c>
      <c r="H1212" s="46" t="s">
        <v>28</v>
      </c>
      <c r="I1212" s="46"/>
      <c r="J1212" s="47">
        <v>0</v>
      </c>
      <c r="K1212" s="47">
        <v>0</v>
      </c>
      <c r="L1212" s="11">
        <f>L1213+L1214</f>
        <v>0</v>
      </c>
      <c r="P1212" s="11">
        <f>P1213+P1214</f>
        <v>0</v>
      </c>
      <c r="Q1212" s="53"/>
      <c r="R1212" s="54"/>
    </row>
    <row r="1213" spans="1:18" ht="72" hidden="1" x14ac:dyDescent="0.2">
      <c r="A1213" s="41" t="s">
        <v>517</v>
      </c>
      <c r="B1213" s="42" t="s">
        <v>437</v>
      </c>
      <c r="C1213" s="42" t="s">
        <v>21</v>
      </c>
      <c r="D1213" s="42" t="s">
        <v>99</v>
      </c>
      <c r="E1213" s="46" t="s">
        <v>94</v>
      </c>
      <c r="F1213" s="46" t="s">
        <v>96</v>
      </c>
      <c r="G1213" s="46" t="s">
        <v>27</v>
      </c>
      <c r="H1213" s="46" t="s">
        <v>518</v>
      </c>
      <c r="I1213" s="46"/>
      <c r="J1213" s="47">
        <v>0</v>
      </c>
      <c r="K1213" s="47">
        <v>0</v>
      </c>
      <c r="L1213" s="55">
        <f>K1213/1000</f>
        <v>0</v>
      </c>
      <c r="M1213" s="12">
        <v>1</v>
      </c>
      <c r="P1213" s="56">
        <f>K1213/1000</f>
        <v>0</v>
      </c>
      <c r="Q1213" s="53"/>
      <c r="R1213" s="54"/>
    </row>
    <row r="1214" spans="1:18" ht="24" hidden="1" x14ac:dyDescent="0.2">
      <c r="A1214" s="41" t="s">
        <v>44</v>
      </c>
      <c r="B1214" s="42" t="s">
        <v>437</v>
      </c>
      <c r="C1214" s="42" t="s">
        <v>21</v>
      </c>
      <c r="D1214" s="42" t="s">
        <v>99</v>
      </c>
      <c r="E1214" s="46" t="s">
        <v>94</v>
      </c>
      <c r="F1214" s="46" t="s">
        <v>96</v>
      </c>
      <c r="G1214" s="46" t="s">
        <v>27</v>
      </c>
      <c r="H1214" s="46" t="s">
        <v>518</v>
      </c>
      <c r="I1214" s="46" t="s">
        <v>45</v>
      </c>
      <c r="J1214" s="47">
        <v>0</v>
      </c>
      <c r="K1214" s="47">
        <v>0</v>
      </c>
      <c r="L1214" s="55">
        <f>K1214/1000</f>
        <v>0</v>
      </c>
      <c r="M1214" s="12">
        <v>1</v>
      </c>
      <c r="P1214" s="56">
        <f>K1214/1000</f>
        <v>0</v>
      </c>
      <c r="Q1214" s="53"/>
      <c r="R1214" s="54"/>
    </row>
    <row r="1215" spans="1:18" x14ac:dyDescent="0.2">
      <c r="A1215" s="41" t="s">
        <v>140</v>
      </c>
      <c r="B1215" s="42" t="s">
        <v>437</v>
      </c>
      <c r="C1215" s="46" t="s">
        <v>38</v>
      </c>
      <c r="D1215" s="46"/>
      <c r="E1215" s="46"/>
      <c r="F1215" s="46"/>
      <c r="G1215" s="46"/>
      <c r="H1215" s="46"/>
      <c r="I1215" s="46"/>
      <c r="J1215" s="47">
        <v>460000</v>
      </c>
      <c r="K1215" s="47">
        <v>460000</v>
      </c>
      <c r="L1215" s="51">
        <f>L1216</f>
        <v>460</v>
      </c>
      <c r="P1215" s="52">
        <f>P1216</f>
        <v>460</v>
      </c>
      <c r="Q1215" s="53"/>
      <c r="R1215" s="54"/>
    </row>
    <row r="1216" spans="1:18" x14ac:dyDescent="0.2">
      <c r="A1216" s="41" t="s">
        <v>147</v>
      </c>
      <c r="B1216" s="42" t="s">
        <v>437</v>
      </c>
      <c r="C1216" s="46" t="s">
        <v>38</v>
      </c>
      <c r="D1216" s="46" t="s">
        <v>55</v>
      </c>
      <c r="E1216" s="46"/>
      <c r="F1216" s="46"/>
      <c r="G1216" s="46"/>
      <c r="H1216" s="46"/>
      <c r="I1216" s="68"/>
      <c r="J1216" s="47">
        <v>460000</v>
      </c>
      <c r="K1216" s="47">
        <v>460000</v>
      </c>
      <c r="L1216" s="11">
        <f>L1217</f>
        <v>460</v>
      </c>
      <c r="P1216" s="11">
        <f>P1217</f>
        <v>460</v>
      </c>
      <c r="Q1216" s="53"/>
      <c r="R1216" s="54"/>
    </row>
    <row r="1217" spans="1:18" ht="60" x14ac:dyDescent="0.2">
      <c r="A1217" s="41" t="s">
        <v>148</v>
      </c>
      <c r="B1217" s="42" t="s">
        <v>437</v>
      </c>
      <c r="C1217" s="46" t="s">
        <v>38</v>
      </c>
      <c r="D1217" s="46" t="s">
        <v>55</v>
      </c>
      <c r="E1217" s="46" t="s">
        <v>149</v>
      </c>
      <c r="F1217" s="46" t="s">
        <v>26</v>
      </c>
      <c r="G1217" s="46" t="s">
        <v>27</v>
      </c>
      <c r="H1217" s="46" t="s">
        <v>28</v>
      </c>
      <c r="I1217" s="68"/>
      <c r="J1217" s="47">
        <v>460000</v>
      </c>
      <c r="K1217" s="47">
        <v>460000</v>
      </c>
      <c r="L1217" s="55">
        <f>K1217/1000</f>
        <v>460</v>
      </c>
      <c r="M1217" s="12">
        <v>1</v>
      </c>
      <c r="P1217" s="56">
        <f>K1217/1000</f>
        <v>460</v>
      </c>
      <c r="Q1217" s="53"/>
      <c r="R1217" s="54"/>
    </row>
    <row r="1218" spans="1:18" ht="24" x14ac:dyDescent="0.2">
      <c r="A1218" s="41" t="s">
        <v>150</v>
      </c>
      <c r="B1218" s="42" t="s">
        <v>437</v>
      </c>
      <c r="C1218" s="46" t="s">
        <v>38</v>
      </c>
      <c r="D1218" s="46" t="s">
        <v>55</v>
      </c>
      <c r="E1218" s="46" t="s">
        <v>149</v>
      </c>
      <c r="F1218" s="46" t="s">
        <v>26</v>
      </c>
      <c r="G1218" s="46" t="s">
        <v>21</v>
      </c>
      <c r="H1218" s="46" t="s">
        <v>28</v>
      </c>
      <c r="I1218" s="68"/>
      <c r="J1218" s="47">
        <v>460000</v>
      </c>
      <c r="K1218" s="47">
        <v>460000</v>
      </c>
      <c r="L1218" s="51">
        <f>L1219</f>
        <v>460</v>
      </c>
      <c r="P1218" s="52">
        <f>P1219</f>
        <v>460</v>
      </c>
      <c r="Q1218" s="53"/>
      <c r="R1218" s="54"/>
    </row>
    <row r="1219" spans="1:18" ht="36" x14ac:dyDescent="0.2">
      <c r="A1219" s="41" t="s">
        <v>400</v>
      </c>
      <c r="B1219" s="42" t="s">
        <v>437</v>
      </c>
      <c r="C1219" s="46" t="s">
        <v>38</v>
      </c>
      <c r="D1219" s="46" t="s">
        <v>55</v>
      </c>
      <c r="E1219" s="46" t="s">
        <v>149</v>
      </c>
      <c r="F1219" s="46" t="s">
        <v>26</v>
      </c>
      <c r="G1219" s="46" t="s">
        <v>21</v>
      </c>
      <c r="H1219" s="46" t="s">
        <v>401</v>
      </c>
      <c r="I1219" s="68"/>
      <c r="J1219" s="47">
        <v>460000</v>
      </c>
      <c r="K1219" s="47">
        <v>460000</v>
      </c>
      <c r="L1219" s="11">
        <f>L1220</f>
        <v>460</v>
      </c>
      <c r="P1219" s="11">
        <f>P1220</f>
        <v>460</v>
      </c>
      <c r="Q1219" s="53"/>
      <c r="R1219" s="54"/>
    </row>
    <row r="1220" spans="1:18" ht="24" x14ac:dyDescent="0.2">
      <c r="A1220" s="41" t="s">
        <v>44</v>
      </c>
      <c r="B1220" s="42" t="s">
        <v>437</v>
      </c>
      <c r="C1220" s="46" t="s">
        <v>38</v>
      </c>
      <c r="D1220" s="46" t="s">
        <v>55</v>
      </c>
      <c r="E1220" s="46" t="s">
        <v>149</v>
      </c>
      <c r="F1220" s="46" t="s">
        <v>26</v>
      </c>
      <c r="G1220" s="46" t="s">
        <v>21</v>
      </c>
      <c r="H1220" s="46" t="s">
        <v>401</v>
      </c>
      <c r="I1220" s="46" t="s">
        <v>45</v>
      </c>
      <c r="J1220" s="47">
        <v>460000</v>
      </c>
      <c r="K1220" s="47">
        <v>460000</v>
      </c>
      <c r="L1220" s="55">
        <f>K1220/1000</f>
        <v>460</v>
      </c>
      <c r="M1220" s="12">
        <v>1</v>
      </c>
      <c r="P1220" s="56">
        <f>K1220/1000</f>
        <v>460</v>
      </c>
      <c r="Q1220" s="53"/>
      <c r="R1220" s="54"/>
    </row>
    <row r="1221" spans="1:18" ht="24" hidden="1" x14ac:dyDescent="0.2">
      <c r="A1221" s="41" t="s">
        <v>403</v>
      </c>
      <c r="B1221" s="42" t="s">
        <v>437</v>
      </c>
      <c r="C1221" s="46" t="s">
        <v>38</v>
      </c>
      <c r="D1221" s="46" t="s">
        <v>55</v>
      </c>
      <c r="E1221" s="46" t="s">
        <v>149</v>
      </c>
      <c r="F1221" s="46" t="s">
        <v>26</v>
      </c>
      <c r="G1221" s="46" t="s">
        <v>21</v>
      </c>
      <c r="H1221" s="46" t="s">
        <v>404</v>
      </c>
      <c r="I1221" s="46"/>
      <c r="J1221" s="47">
        <v>0</v>
      </c>
      <c r="K1221" s="47">
        <v>0</v>
      </c>
      <c r="L1221" s="51">
        <f>L1222</f>
        <v>149.46</v>
      </c>
      <c r="P1221" s="52">
        <f>P1222</f>
        <v>149.46</v>
      </c>
      <c r="Q1221" s="53"/>
      <c r="R1221" s="54"/>
    </row>
    <row r="1222" spans="1:18" ht="24" hidden="1" x14ac:dyDescent="0.2">
      <c r="A1222" s="41" t="s">
        <v>44</v>
      </c>
      <c r="B1222" s="42" t="s">
        <v>437</v>
      </c>
      <c r="C1222" s="46" t="s">
        <v>38</v>
      </c>
      <c r="D1222" s="46" t="s">
        <v>55</v>
      </c>
      <c r="E1222" s="46" t="s">
        <v>149</v>
      </c>
      <c r="F1222" s="46" t="s">
        <v>26</v>
      </c>
      <c r="G1222" s="46" t="s">
        <v>21</v>
      </c>
      <c r="H1222" s="46" t="s">
        <v>404</v>
      </c>
      <c r="I1222" s="46" t="s">
        <v>45</v>
      </c>
      <c r="J1222" s="47">
        <v>0</v>
      </c>
      <c r="K1222" s="47">
        <v>0</v>
      </c>
      <c r="L1222" s="51">
        <f>L1223</f>
        <v>149.46</v>
      </c>
      <c r="P1222" s="52">
        <f>P1223</f>
        <v>149.46</v>
      </c>
      <c r="Q1222" s="53"/>
      <c r="R1222" s="54"/>
    </row>
    <row r="1223" spans="1:18" ht="36" hidden="1" x14ac:dyDescent="0.2">
      <c r="A1223" s="41" t="s">
        <v>405</v>
      </c>
      <c r="B1223" s="42" t="s">
        <v>437</v>
      </c>
      <c r="C1223" s="46" t="s">
        <v>38</v>
      </c>
      <c r="D1223" s="46" t="s">
        <v>55</v>
      </c>
      <c r="E1223" s="46" t="s">
        <v>149</v>
      </c>
      <c r="F1223" s="46" t="s">
        <v>26</v>
      </c>
      <c r="G1223" s="46" t="s">
        <v>21</v>
      </c>
      <c r="H1223" s="46" t="s">
        <v>406</v>
      </c>
      <c r="I1223" s="46"/>
      <c r="J1223" s="47">
        <v>0</v>
      </c>
      <c r="K1223" s="47">
        <v>0</v>
      </c>
      <c r="L1223" s="11">
        <f>L1224+L1225</f>
        <v>149.46</v>
      </c>
      <c r="P1223" s="11">
        <f>P1224+P1225</f>
        <v>149.46</v>
      </c>
      <c r="Q1223" s="53"/>
      <c r="R1223" s="54"/>
    </row>
    <row r="1224" spans="1:18" ht="24" hidden="1" x14ac:dyDescent="0.2">
      <c r="A1224" s="41" t="s">
        <v>44</v>
      </c>
      <c r="B1224" s="42" t="s">
        <v>437</v>
      </c>
      <c r="C1224" s="46" t="s">
        <v>38</v>
      </c>
      <c r="D1224" s="46" t="s">
        <v>55</v>
      </c>
      <c r="E1224" s="46" t="s">
        <v>149</v>
      </c>
      <c r="F1224" s="46" t="s">
        <v>26</v>
      </c>
      <c r="G1224" s="46" t="s">
        <v>21</v>
      </c>
      <c r="H1224" s="46" t="s">
        <v>406</v>
      </c>
      <c r="I1224" s="46" t="s">
        <v>45</v>
      </c>
      <c r="J1224" s="47">
        <v>0</v>
      </c>
      <c r="K1224" s="47">
        <v>0</v>
      </c>
      <c r="L1224" s="55">
        <f>K1224/1000</f>
        <v>0</v>
      </c>
      <c r="M1224" s="12">
        <v>1</v>
      </c>
      <c r="P1224" s="56">
        <f>K1224/1000</f>
        <v>0</v>
      </c>
      <c r="Q1224" s="53"/>
      <c r="R1224" s="54"/>
    </row>
    <row r="1225" spans="1:18" x14ac:dyDescent="0.2">
      <c r="A1225" s="41" t="s">
        <v>168</v>
      </c>
      <c r="B1225" s="42" t="s">
        <v>437</v>
      </c>
      <c r="C1225" s="46" t="s">
        <v>51</v>
      </c>
      <c r="D1225" s="46"/>
      <c r="E1225" s="46"/>
      <c r="F1225" s="46"/>
      <c r="G1225" s="46"/>
      <c r="H1225" s="46"/>
      <c r="I1225" s="46"/>
      <c r="J1225" s="47">
        <v>149460</v>
      </c>
      <c r="K1225" s="47">
        <v>149460</v>
      </c>
      <c r="L1225" s="55">
        <f>K1225/1000</f>
        <v>149.46</v>
      </c>
      <c r="M1225" s="12">
        <v>1</v>
      </c>
      <c r="P1225" s="56">
        <f>K1225/1000</f>
        <v>149.46</v>
      </c>
      <c r="Q1225" s="53"/>
      <c r="R1225" s="54"/>
    </row>
    <row r="1226" spans="1:18" x14ac:dyDescent="0.2">
      <c r="A1226" s="41" t="s">
        <v>440</v>
      </c>
      <c r="B1226" s="42" t="s">
        <v>437</v>
      </c>
      <c r="C1226" s="46" t="s">
        <v>51</v>
      </c>
      <c r="D1226" s="46" t="s">
        <v>21</v>
      </c>
      <c r="E1226" s="46"/>
      <c r="F1226" s="46"/>
      <c r="G1226" s="46"/>
      <c r="H1226" s="46"/>
      <c r="I1226" s="46"/>
      <c r="J1226" s="47">
        <v>91600</v>
      </c>
      <c r="K1226" s="47">
        <v>91600</v>
      </c>
      <c r="L1226" s="51">
        <f>L1227</f>
        <v>91.6</v>
      </c>
      <c r="P1226" s="52">
        <f>P1227</f>
        <v>91.6</v>
      </c>
      <c r="Q1226" s="53"/>
      <c r="R1226" s="54"/>
    </row>
    <row r="1227" spans="1:18" ht="36" x14ac:dyDescent="0.2">
      <c r="A1227" s="41" t="s">
        <v>170</v>
      </c>
      <c r="B1227" s="42" t="s">
        <v>437</v>
      </c>
      <c r="C1227" s="46" t="s">
        <v>51</v>
      </c>
      <c r="D1227" s="46" t="s">
        <v>21</v>
      </c>
      <c r="E1227" s="46" t="s">
        <v>99</v>
      </c>
      <c r="F1227" s="46" t="s">
        <v>26</v>
      </c>
      <c r="G1227" s="46" t="s">
        <v>27</v>
      </c>
      <c r="H1227" s="46" t="s">
        <v>28</v>
      </c>
      <c r="I1227" s="46"/>
      <c r="J1227" s="47">
        <v>91600</v>
      </c>
      <c r="K1227" s="47">
        <v>91600</v>
      </c>
      <c r="L1227" s="51">
        <f>L1228</f>
        <v>91.6</v>
      </c>
      <c r="P1227" s="52">
        <f>P1228</f>
        <v>91.6</v>
      </c>
      <c r="Q1227" s="53"/>
      <c r="R1227" s="54"/>
    </row>
    <row r="1228" spans="1:18" ht="36" x14ac:dyDescent="0.2">
      <c r="A1228" s="41" t="s">
        <v>604</v>
      </c>
      <c r="B1228" s="42" t="s">
        <v>437</v>
      </c>
      <c r="C1228" s="46" t="s">
        <v>51</v>
      </c>
      <c r="D1228" s="46" t="s">
        <v>21</v>
      </c>
      <c r="E1228" s="46" t="s">
        <v>99</v>
      </c>
      <c r="F1228" s="46" t="s">
        <v>26</v>
      </c>
      <c r="G1228" s="46" t="s">
        <v>21</v>
      </c>
      <c r="H1228" s="46" t="s">
        <v>28</v>
      </c>
      <c r="I1228" s="46"/>
      <c r="J1228" s="47">
        <v>91600</v>
      </c>
      <c r="K1228" s="47">
        <v>91600</v>
      </c>
      <c r="L1228" s="11">
        <f>L1229</f>
        <v>91.6</v>
      </c>
      <c r="P1228" s="11">
        <f>P1229</f>
        <v>91.6</v>
      </c>
      <c r="Q1228" s="53"/>
      <c r="R1228" s="54"/>
    </row>
    <row r="1229" spans="1:18" ht="24" x14ac:dyDescent="0.2">
      <c r="A1229" s="41" t="s">
        <v>441</v>
      </c>
      <c r="B1229" s="42" t="s">
        <v>437</v>
      </c>
      <c r="C1229" s="46" t="s">
        <v>51</v>
      </c>
      <c r="D1229" s="46" t="s">
        <v>21</v>
      </c>
      <c r="E1229" s="46" t="s">
        <v>99</v>
      </c>
      <c r="F1229" s="46" t="s">
        <v>26</v>
      </c>
      <c r="G1229" s="46" t="s">
        <v>21</v>
      </c>
      <c r="H1229" s="46" t="s">
        <v>442</v>
      </c>
      <c r="I1229" s="46"/>
      <c r="J1229" s="47">
        <v>91600</v>
      </c>
      <c r="K1229" s="47">
        <v>91600</v>
      </c>
      <c r="L1229" s="55">
        <f>K1229/1000</f>
        <v>91.6</v>
      </c>
      <c r="M1229" s="12">
        <v>1</v>
      </c>
      <c r="P1229" s="56">
        <f>K1229/1000</f>
        <v>91.6</v>
      </c>
      <c r="Q1229" s="53"/>
      <c r="R1229" s="54"/>
    </row>
    <row r="1230" spans="1:18" ht="24" x14ac:dyDescent="0.2">
      <c r="A1230" s="41" t="s">
        <v>44</v>
      </c>
      <c r="B1230" s="42" t="s">
        <v>437</v>
      </c>
      <c r="C1230" s="46" t="s">
        <v>51</v>
      </c>
      <c r="D1230" s="46" t="s">
        <v>21</v>
      </c>
      <c r="E1230" s="46" t="s">
        <v>99</v>
      </c>
      <c r="F1230" s="46" t="s">
        <v>26</v>
      </c>
      <c r="G1230" s="46" t="s">
        <v>21</v>
      </c>
      <c r="H1230" s="46" t="s">
        <v>442</v>
      </c>
      <c r="I1230" s="46" t="s">
        <v>45</v>
      </c>
      <c r="J1230" s="47">
        <v>91600</v>
      </c>
      <c r="K1230" s="47">
        <v>91600</v>
      </c>
      <c r="L1230" s="11">
        <f>L1231</f>
        <v>57.86</v>
      </c>
      <c r="P1230" s="11">
        <f>P1231</f>
        <v>57.86</v>
      </c>
      <c r="Q1230" s="53"/>
      <c r="R1230" s="54"/>
    </row>
    <row r="1231" spans="1:18" x14ac:dyDescent="0.2">
      <c r="A1231" s="41" t="s">
        <v>169</v>
      </c>
      <c r="B1231" s="42" t="s">
        <v>437</v>
      </c>
      <c r="C1231" s="46" t="s">
        <v>51</v>
      </c>
      <c r="D1231" s="46" t="s">
        <v>47</v>
      </c>
      <c r="E1231" s="46"/>
      <c r="F1231" s="46"/>
      <c r="G1231" s="46"/>
      <c r="H1231" s="46"/>
      <c r="I1231" s="46"/>
      <c r="J1231" s="47">
        <v>57860</v>
      </c>
      <c r="K1231" s="47">
        <v>57860</v>
      </c>
      <c r="L1231" s="11">
        <f>L1232</f>
        <v>57.86</v>
      </c>
      <c r="P1231" s="11">
        <f>P1232</f>
        <v>57.86</v>
      </c>
      <c r="Q1231" s="53"/>
      <c r="R1231" s="54"/>
    </row>
    <row r="1232" spans="1:18" ht="36" x14ac:dyDescent="0.2">
      <c r="A1232" s="41" t="s">
        <v>170</v>
      </c>
      <c r="B1232" s="42" t="s">
        <v>437</v>
      </c>
      <c r="C1232" s="46" t="s">
        <v>51</v>
      </c>
      <c r="D1232" s="46" t="s">
        <v>47</v>
      </c>
      <c r="E1232" s="46" t="s">
        <v>99</v>
      </c>
      <c r="F1232" s="46" t="s">
        <v>26</v>
      </c>
      <c r="G1232" s="46" t="s">
        <v>27</v>
      </c>
      <c r="H1232" s="46" t="s">
        <v>28</v>
      </c>
      <c r="I1232" s="46"/>
      <c r="J1232" s="47">
        <v>57860</v>
      </c>
      <c r="K1232" s="47">
        <v>57860</v>
      </c>
      <c r="L1232" s="11">
        <f>L1233</f>
        <v>57.86</v>
      </c>
      <c r="P1232" s="11">
        <f>P1233</f>
        <v>57.86</v>
      </c>
      <c r="Q1232" s="53"/>
      <c r="R1232" s="54"/>
    </row>
    <row r="1233" spans="1:18" ht="24" x14ac:dyDescent="0.2">
      <c r="A1233" s="41" t="s">
        <v>591</v>
      </c>
      <c r="B1233" s="42" t="s">
        <v>437</v>
      </c>
      <c r="C1233" s="46" t="s">
        <v>51</v>
      </c>
      <c r="D1233" s="46" t="s">
        <v>47</v>
      </c>
      <c r="E1233" s="46" t="s">
        <v>99</v>
      </c>
      <c r="F1233" s="46" t="s">
        <v>26</v>
      </c>
      <c r="G1233" s="46" t="s">
        <v>23</v>
      </c>
      <c r="H1233" s="46" t="s">
        <v>28</v>
      </c>
      <c r="I1233" s="46"/>
      <c r="J1233" s="47">
        <v>57860</v>
      </c>
      <c r="K1233" s="47">
        <v>57860</v>
      </c>
      <c r="L1233" s="55">
        <f>K1233/1000</f>
        <v>57.86</v>
      </c>
      <c r="M1233" s="12">
        <v>1</v>
      </c>
      <c r="P1233" s="56">
        <f>K1233/1000</f>
        <v>57.86</v>
      </c>
      <c r="Q1233" s="53"/>
      <c r="R1233" s="54"/>
    </row>
    <row r="1234" spans="1:18" hidden="1" x14ac:dyDescent="0.2">
      <c r="A1234" s="41" t="s">
        <v>407</v>
      </c>
      <c r="B1234" s="42" t="s">
        <v>437</v>
      </c>
      <c r="C1234" s="46" t="s">
        <v>51</v>
      </c>
      <c r="D1234" s="46" t="s">
        <v>47</v>
      </c>
      <c r="E1234" s="46" t="s">
        <v>99</v>
      </c>
      <c r="F1234" s="46" t="s">
        <v>26</v>
      </c>
      <c r="G1234" s="46" t="s">
        <v>23</v>
      </c>
      <c r="H1234" s="46" t="s">
        <v>408</v>
      </c>
      <c r="I1234" s="46"/>
      <c r="J1234" s="47">
        <v>0</v>
      </c>
      <c r="K1234" s="47">
        <v>0</v>
      </c>
      <c r="L1234" s="51">
        <f>L1238+L1235</f>
        <v>57.86</v>
      </c>
      <c r="P1234" s="52">
        <f>P1238+P1235</f>
        <v>57.86</v>
      </c>
      <c r="Q1234" s="53"/>
      <c r="R1234" s="54"/>
    </row>
    <row r="1235" spans="1:18" ht="24" hidden="1" x14ac:dyDescent="0.2">
      <c r="A1235" s="41" t="s">
        <v>44</v>
      </c>
      <c r="B1235" s="42" t="s">
        <v>437</v>
      </c>
      <c r="C1235" s="46" t="s">
        <v>51</v>
      </c>
      <c r="D1235" s="46" t="s">
        <v>47</v>
      </c>
      <c r="E1235" s="46" t="s">
        <v>99</v>
      </c>
      <c r="F1235" s="46" t="s">
        <v>26</v>
      </c>
      <c r="G1235" s="46" t="s">
        <v>23</v>
      </c>
      <c r="H1235" s="46" t="s">
        <v>408</v>
      </c>
      <c r="I1235" s="46" t="s">
        <v>45</v>
      </c>
      <c r="J1235" s="47">
        <v>0</v>
      </c>
      <c r="K1235" s="47">
        <v>0</v>
      </c>
      <c r="L1235" s="11">
        <f>L1236</f>
        <v>57.86</v>
      </c>
      <c r="P1235" s="11">
        <f>P1236</f>
        <v>57.86</v>
      </c>
      <c r="Q1235" s="53"/>
      <c r="R1235" s="54"/>
    </row>
    <row r="1236" spans="1:18" ht="24" x14ac:dyDescent="0.2">
      <c r="A1236" s="41" t="s">
        <v>409</v>
      </c>
      <c r="B1236" s="42" t="s">
        <v>437</v>
      </c>
      <c r="C1236" s="46" t="s">
        <v>51</v>
      </c>
      <c r="D1236" s="46" t="s">
        <v>47</v>
      </c>
      <c r="E1236" s="46" t="s">
        <v>99</v>
      </c>
      <c r="F1236" s="46" t="s">
        <v>26</v>
      </c>
      <c r="G1236" s="46" t="s">
        <v>23</v>
      </c>
      <c r="H1236" s="46" t="s">
        <v>410</v>
      </c>
      <c r="I1236" s="46"/>
      <c r="J1236" s="47">
        <v>57860</v>
      </c>
      <c r="K1236" s="47">
        <v>57860</v>
      </c>
      <c r="L1236" s="11">
        <f>L1237</f>
        <v>57.86</v>
      </c>
      <c r="P1236" s="11">
        <f>P1237</f>
        <v>57.86</v>
      </c>
      <c r="Q1236" s="53"/>
      <c r="R1236" s="54"/>
    </row>
    <row r="1237" spans="1:18" ht="24" x14ac:dyDescent="0.2">
      <c r="A1237" s="41" t="s">
        <v>44</v>
      </c>
      <c r="B1237" s="42" t="s">
        <v>437</v>
      </c>
      <c r="C1237" s="46" t="s">
        <v>51</v>
      </c>
      <c r="D1237" s="46" t="s">
        <v>47</v>
      </c>
      <c r="E1237" s="46" t="s">
        <v>99</v>
      </c>
      <c r="F1237" s="46" t="s">
        <v>26</v>
      </c>
      <c r="G1237" s="46" t="s">
        <v>23</v>
      </c>
      <c r="H1237" s="46" t="s">
        <v>410</v>
      </c>
      <c r="I1237" s="46" t="s">
        <v>45</v>
      </c>
      <c r="J1237" s="47">
        <v>57860</v>
      </c>
      <c r="K1237" s="47">
        <v>57860</v>
      </c>
      <c r="L1237" s="55">
        <f>K1237/1000</f>
        <v>57.86</v>
      </c>
      <c r="M1237" s="12">
        <v>1</v>
      </c>
      <c r="P1237" s="56">
        <f>K1237/1000</f>
        <v>57.86</v>
      </c>
      <c r="Q1237" s="53"/>
      <c r="R1237" s="54"/>
    </row>
    <row r="1238" spans="1:18" ht="24" hidden="1" x14ac:dyDescent="0.2">
      <c r="A1238" s="41" t="s">
        <v>171</v>
      </c>
      <c r="B1238" s="42" t="s">
        <v>437</v>
      </c>
      <c r="C1238" s="46" t="s">
        <v>51</v>
      </c>
      <c r="D1238" s="46" t="s">
        <v>47</v>
      </c>
      <c r="E1238" s="46" t="s">
        <v>99</v>
      </c>
      <c r="F1238" s="46" t="s">
        <v>26</v>
      </c>
      <c r="G1238" s="46" t="s">
        <v>47</v>
      </c>
      <c r="H1238" s="46" t="s">
        <v>28</v>
      </c>
      <c r="I1238" s="46"/>
      <c r="J1238" s="47">
        <v>0</v>
      </c>
      <c r="K1238" s="47">
        <v>0</v>
      </c>
      <c r="L1238" s="51">
        <f>L1239</f>
        <v>0</v>
      </c>
      <c r="P1238" s="52">
        <f>P1239</f>
        <v>0</v>
      </c>
      <c r="Q1238" s="53"/>
      <c r="R1238" s="54"/>
    </row>
    <row r="1239" spans="1:18" ht="24" hidden="1" x14ac:dyDescent="0.2">
      <c r="A1239" s="41" t="s">
        <v>411</v>
      </c>
      <c r="B1239" s="42" t="s">
        <v>437</v>
      </c>
      <c r="C1239" s="46" t="s">
        <v>51</v>
      </c>
      <c r="D1239" s="46" t="s">
        <v>47</v>
      </c>
      <c r="E1239" s="46" t="s">
        <v>99</v>
      </c>
      <c r="F1239" s="46" t="s">
        <v>26</v>
      </c>
      <c r="G1239" s="46" t="s">
        <v>47</v>
      </c>
      <c r="H1239" s="46" t="s">
        <v>412</v>
      </c>
      <c r="I1239" s="46"/>
      <c r="J1239" s="47">
        <v>0</v>
      </c>
      <c r="K1239" s="47">
        <v>0</v>
      </c>
      <c r="L1239" s="11">
        <f>L1240</f>
        <v>0</v>
      </c>
      <c r="P1239" s="11">
        <f>P1240</f>
        <v>0</v>
      </c>
      <c r="Q1239" s="53"/>
      <c r="R1239" s="54"/>
    </row>
    <row r="1240" spans="1:18" ht="24" hidden="1" x14ac:dyDescent="0.2">
      <c r="A1240" s="41" t="s">
        <v>44</v>
      </c>
      <c r="B1240" s="42" t="s">
        <v>437</v>
      </c>
      <c r="C1240" s="46" t="s">
        <v>51</v>
      </c>
      <c r="D1240" s="46" t="s">
        <v>47</v>
      </c>
      <c r="E1240" s="46" t="s">
        <v>99</v>
      </c>
      <c r="F1240" s="46" t="s">
        <v>26</v>
      </c>
      <c r="G1240" s="46" t="s">
        <v>47</v>
      </c>
      <c r="H1240" s="46" t="s">
        <v>412</v>
      </c>
      <c r="I1240" s="46" t="s">
        <v>45</v>
      </c>
      <c r="J1240" s="47">
        <v>0</v>
      </c>
      <c r="K1240" s="47">
        <v>0</v>
      </c>
      <c r="L1240" s="55">
        <f>K1240/1000</f>
        <v>0</v>
      </c>
      <c r="M1240" s="12">
        <v>1</v>
      </c>
      <c r="P1240" s="56">
        <f>K1240/1000</f>
        <v>0</v>
      </c>
      <c r="Q1240" s="53"/>
      <c r="R1240" s="54"/>
    </row>
    <row r="1241" spans="1:18" ht="24" hidden="1" x14ac:dyDescent="0.2">
      <c r="A1241" s="41" t="s">
        <v>413</v>
      </c>
      <c r="B1241" s="42" t="s">
        <v>437</v>
      </c>
      <c r="C1241" s="46" t="s">
        <v>51</v>
      </c>
      <c r="D1241" s="46" t="s">
        <v>47</v>
      </c>
      <c r="E1241" s="46" t="s">
        <v>99</v>
      </c>
      <c r="F1241" s="46" t="s">
        <v>26</v>
      </c>
      <c r="G1241" s="46" t="s">
        <v>47</v>
      </c>
      <c r="H1241" s="46" t="s">
        <v>414</v>
      </c>
      <c r="I1241" s="46"/>
      <c r="J1241" s="47">
        <v>0</v>
      </c>
      <c r="K1241" s="47">
        <v>0</v>
      </c>
      <c r="L1241" s="51">
        <f t="shared" ref="L1241:L1247" si="4">L1242</f>
        <v>0</v>
      </c>
      <c r="P1241" s="52">
        <f t="shared" ref="P1241:P1247" si="5">P1242</f>
        <v>0</v>
      </c>
      <c r="Q1241" s="53"/>
      <c r="R1241" s="54"/>
    </row>
    <row r="1242" spans="1:18" ht="24" hidden="1" x14ac:dyDescent="0.2">
      <c r="A1242" s="41" t="s">
        <v>44</v>
      </c>
      <c r="B1242" s="42" t="s">
        <v>437</v>
      </c>
      <c r="C1242" s="46" t="s">
        <v>51</v>
      </c>
      <c r="D1242" s="46" t="s">
        <v>47</v>
      </c>
      <c r="E1242" s="46" t="s">
        <v>99</v>
      </c>
      <c r="F1242" s="46" t="s">
        <v>26</v>
      </c>
      <c r="G1242" s="46" t="s">
        <v>47</v>
      </c>
      <c r="H1242" s="46" t="s">
        <v>414</v>
      </c>
      <c r="I1242" s="46" t="s">
        <v>45</v>
      </c>
      <c r="J1242" s="47">
        <v>0</v>
      </c>
      <c r="K1242" s="47">
        <v>0</v>
      </c>
      <c r="L1242" s="51">
        <f t="shared" si="4"/>
        <v>0</v>
      </c>
      <c r="P1242" s="52">
        <f t="shared" si="5"/>
        <v>0</v>
      </c>
      <c r="Q1242" s="53"/>
      <c r="R1242" s="54"/>
    </row>
    <row r="1243" spans="1:18" ht="36" hidden="1" x14ac:dyDescent="0.2">
      <c r="A1243" s="41" t="s">
        <v>415</v>
      </c>
      <c r="B1243" s="42" t="s">
        <v>437</v>
      </c>
      <c r="C1243" s="46" t="s">
        <v>51</v>
      </c>
      <c r="D1243" s="46" t="s">
        <v>47</v>
      </c>
      <c r="E1243" s="46" t="s">
        <v>99</v>
      </c>
      <c r="F1243" s="46" t="s">
        <v>26</v>
      </c>
      <c r="G1243" s="46" t="s">
        <v>47</v>
      </c>
      <c r="H1243" s="46" t="s">
        <v>416</v>
      </c>
      <c r="I1243" s="46"/>
      <c r="J1243" s="47">
        <v>0</v>
      </c>
      <c r="K1243" s="47">
        <v>0</v>
      </c>
      <c r="L1243" s="51">
        <f t="shared" si="4"/>
        <v>0</v>
      </c>
      <c r="P1243" s="52">
        <f t="shared" si="5"/>
        <v>0</v>
      </c>
      <c r="Q1243" s="53"/>
      <c r="R1243" s="54"/>
    </row>
    <row r="1244" spans="1:18" ht="24" hidden="1" x14ac:dyDescent="0.2">
      <c r="A1244" s="41" t="s">
        <v>44</v>
      </c>
      <c r="B1244" s="42" t="s">
        <v>437</v>
      </c>
      <c r="C1244" s="46" t="s">
        <v>51</v>
      </c>
      <c r="D1244" s="46" t="s">
        <v>47</v>
      </c>
      <c r="E1244" s="46" t="s">
        <v>99</v>
      </c>
      <c r="F1244" s="46" t="s">
        <v>26</v>
      </c>
      <c r="G1244" s="46" t="s">
        <v>47</v>
      </c>
      <c r="H1244" s="46" t="s">
        <v>416</v>
      </c>
      <c r="I1244" s="46" t="s">
        <v>45</v>
      </c>
      <c r="J1244" s="47">
        <v>0</v>
      </c>
      <c r="K1244" s="47">
        <v>0</v>
      </c>
      <c r="L1244" s="51">
        <f t="shared" si="4"/>
        <v>0</v>
      </c>
      <c r="P1244" s="52">
        <f t="shared" si="5"/>
        <v>0</v>
      </c>
      <c r="Q1244" s="53"/>
      <c r="R1244" s="54"/>
    </row>
    <row r="1245" spans="1:18" hidden="1" x14ac:dyDescent="0.2">
      <c r="A1245" s="41" t="s">
        <v>417</v>
      </c>
      <c r="B1245" s="42" t="s">
        <v>437</v>
      </c>
      <c r="C1245" s="46" t="s">
        <v>51</v>
      </c>
      <c r="D1245" s="46" t="s">
        <v>47</v>
      </c>
      <c r="E1245" s="46" t="s">
        <v>99</v>
      </c>
      <c r="F1245" s="46" t="s">
        <v>26</v>
      </c>
      <c r="G1245" s="46" t="s">
        <v>47</v>
      </c>
      <c r="H1245" s="46" t="s">
        <v>418</v>
      </c>
      <c r="I1245" s="46"/>
      <c r="J1245" s="47">
        <v>0</v>
      </c>
      <c r="K1245" s="47">
        <v>0</v>
      </c>
      <c r="L1245" s="51">
        <f t="shared" si="4"/>
        <v>0</v>
      </c>
      <c r="P1245" s="52">
        <f t="shared" si="5"/>
        <v>0</v>
      </c>
      <c r="Q1245" s="53"/>
      <c r="R1245" s="54"/>
    </row>
    <row r="1246" spans="1:18" ht="24" hidden="1" x14ac:dyDescent="0.2">
      <c r="A1246" s="41" t="s">
        <v>44</v>
      </c>
      <c r="B1246" s="42" t="s">
        <v>437</v>
      </c>
      <c r="C1246" s="46" t="s">
        <v>51</v>
      </c>
      <c r="D1246" s="46" t="s">
        <v>47</v>
      </c>
      <c r="E1246" s="46" t="s">
        <v>99</v>
      </c>
      <c r="F1246" s="46" t="s">
        <v>26</v>
      </c>
      <c r="G1246" s="46" t="s">
        <v>47</v>
      </c>
      <c r="H1246" s="46" t="s">
        <v>418</v>
      </c>
      <c r="I1246" s="46" t="s">
        <v>45</v>
      </c>
      <c r="J1246" s="47">
        <v>0</v>
      </c>
      <c r="K1246" s="47">
        <v>0</v>
      </c>
      <c r="L1246" s="51">
        <f t="shared" si="4"/>
        <v>0</v>
      </c>
      <c r="P1246" s="52">
        <f t="shared" si="5"/>
        <v>0</v>
      </c>
      <c r="Q1246" s="53"/>
      <c r="R1246" s="54"/>
    </row>
    <row r="1247" spans="1:18" hidden="1" x14ac:dyDescent="0.2">
      <c r="A1247" s="41" t="s">
        <v>419</v>
      </c>
      <c r="B1247" s="42" t="s">
        <v>437</v>
      </c>
      <c r="C1247" s="46" t="s">
        <v>51</v>
      </c>
      <c r="D1247" s="46" t="s">
        <v>47</v>
      </c>
      <c r="E1247" s="46" t="s">
        <v>99</v>
      </c>
      <c r="F1247" s="46" t="s">
        <v>26</v>
      </c>
      <c r="G1247" s="46" t="s">
        <v>47</v>
      </c>
      <c r="H1247" s="46" t="s">
        <v>420</v>
      </c>
      <c r="I1247" s="46"/>
      <c r="J1247" s="47">
        <v>0</v>
      </c>
      <c r="K1247" s="47">
        <v>0</v>
      </c>
      <c r="L1247" s="11">
        <f t="shared" si="4"/>
        <v>0</v>
      </c>
      <c r="P1247" s="11">
        <f t="shared" si="5"/>
        <v>0</v>
      </c>
      <c r="Q1247" s="53"/>
      <c r="R1247" s="54"/>
    </row>
    <row r="1248" spans="1:18" ht="24" hidden="1" x14ac:dyDescent="0.2">
      <c r="A1248" s="41" t="s">
        <v>44</v>
      </c>
      <c r="B1248" s="42" t="s">
        <v>437</v>
      </c>
      <c r="C1248" s="46" t="s">
        <v>51</v>
      </c>
      <c r="D1248" s="46" t="s">
        <v>47</v>
      </c>
      <c r="E1248" s="46" t="s">
        <v>99</v>
      </c>
      <c r="F1248" s="46" t="s">
        <v>26</v>
      </c>
      <c r="G1248" s="46" t="s">
        <v>47</v>
      </c>
      <c r="H1248" s="46" t="s">
        <v>420</v>
      </c>
      <c r="I1248" s="46" t="s">
        <v>45</v>
      </c>
      <c r="J1248" s="47">
        <v>0</v>
      </c>
      <c r="K1248" s="47">
        <v>0</v>
      </c>
      <c r="L1248" s="55">
        <f>K1248/1000</f>
        <v>0</v>
      </c>
      <c r="M1248" s="12">
        <v>1</v>
      </c>
      <c r="P1248" s="56">
        <f>K1248/1000</f>
        <v>0</v>
      </c>
      <c r="Q1248" s="53"/>
      <c r="R1248" s="54"/>
    </row>
    <row r="1249" spans="1:18" hidden="1" x14ac:dyDescent="0.2">
      <c r="A1249" s="41" t="s">
        <v>421</v>
      </c>
      <c r="B1249" s="42" t="s">
        <v>437</v>
      </c>
      <c r="C1249" s="46" t="s">
        <v>51</v>
      </c>
      <c r="D1249" s="46" t="s">
        <v>47</v>
      </c>
      <c r="E1249" s="46" t="s">
        <v>99</v>
      </c>
      <c r="F1249" s="46" t="s">
        <v>26</v>
      </c>
      <c r="G1249" s="46" t="s">
        <v>47</v>
      </c>
      <c r="H1249" s="46" t="s">
        <v>422</v>
      </c>
      <c r="I1249" s="46"/>
      <c r="J1249" s="47">
        <v>0</v>
      </c>
      <c r="K1249" s="47">
        <v>0</v>
      </c>
      <c r="L1249" s="51" t="e">
        <f>L1250+L1257</f>
        <v>#REF!</v>
      </c>
      <c r="P1249" s="52" t="e">
        <f>P1250+P1257</f>
        <v>#REF!</v>
      </c>
      <c r="Q1249" s="53"/>
      <c r="R1249" s="54"/>
    </row>
    <row r="1250" spans="1:18" ht="24" hidden="1" x14ac:dyDescent="0.2">
      <c r="A1250" s="41" t="s">
        <v>44</v>
      </c>
      <c r="B1250" s="42" t="s">
        <v>437</v>
      </c>
      <c r="C1250" s="46" t="s">
        <v>51</v>
      </c>
      <c r="D1250" s="46" t="s">
        <v>47</v>
      </c>
      <c r="E1250" s="46" t="s">
        <v>99</v>
      </c>
      <c r="F1250" s="46" t="s">
        <v>26</v>
      </c>
      <c r="G1250" s="46" t="s">
        <v>47</v>
      </c>
      <c r="H1250" s="46" t="s">
        <v>422</v>
      </c>
      <c r="I1250" s="46" t="s">
        <v>45</v>
      </c>
      <c r="J1250" s="47">
        <v>0</v>
      </c>
      <c r="K1250" s="47">
        <v>0</v>
      </c>
      <c r="L1250" s="11">
        <f t="shared" ref="L1250:L1255" si="6">L1251</f>
        <v>0</v>
      </c>
      <c r="P1250" s="11">
        <f t="shared" ref="P1250:P1255" si="7">P1251</f>
        <v>0</v>
      </c>
      <c r="Q1250" s="53"/>
      <c r="R1250" s="54"/>
    </row>
    <row r="1251" spans="1:18" ht="24" hidden="1" x14ac:dyDescent="0.2">
      <c r="A1251" s="41" t="s">
        <v>423</v>
      </c>
      <c r="B1251" s="42" t="s">
        <v>437</v>
      </c>
      <c r="C1251" s="46" t="s">
        <v>51</v>
      </c>
      <c r="D1251" s="46" t="s">
        <v>47</v>
      </c>
      <c r="E1251" s="46" t="s">
        <v>99</v>
      </c>
      <c r="F1251" s="46" t="s">
        <v>26</v>
      </c>
      <c r="G1251" s="46" t="s">
        <v>47</v>
      </c>
      <c r="H1251" s="46" t="s">
        <v>424</v>
      </c>
      <c r="I1251" s="46"/>
      <c r="J1251" s="47">
        <v>0</v>
      </c>
      <c r="K1251" s="47">
        <v>0</v>
      </c>
      <c r="L1251" s="11">
        <f t="shared" si="6"/>
        <v>0</v>
      </c>
      <c r="P1251" s="11">
        <f t="shared" si="7"/>
        <v>0</v>
      </c>
      <c r="Q1251" s="53"/>
      <c r="R1251" s="54"/>
    </row>
    <row r="1252" spans="1:18" ht="24" hidden="1" x14ac:dyDescent="0.2">
      <c r="A1252" s="41" t="s">
        <v>44</v>
      </c>
      <c r="B1252" s="42" t="s">
        <v>437</v>
      </c>
      <c r="C1252" s="46" t="s">
        <v>51</v>
      </c>
      <c r="D1252" s="46" t="s">
        <v>47</v>
      </c>
      <c r="E1252" s="46" t="s">
        <v>99</v>
      </c>
      <c r="F1252" s="46" t="s">
        <v>26</v>
      </c>
      <c r="G1252" s="46" t="s">
        <v>47</v>
      </c>
      <c r="H1252" s="46" t="s">
        <v>424</v>
      </c>
      <c r="I1252" s="46" t="s">
        <v>45</v>
      </c>
      <c r="J1252" s="47">
        <v>0</v>
      </c>
      <c r="K1252" s="47">
        <v>0</v>
      </c>
      <c r="L1252" s="11">
        <f t="shared" si="6"/>
        <v>0</v>
      </c>
      <c r="P1252" s="11">
        <f t="shared" si="7"/>
        <v>0</v>
      </c>
      <c r="Q1252" s="53"/>
      <c r="R1252" s="54"/>
    </row>
    <row r="1253" spans="1:18" hidden="1" x14ac:dyDescent="0.2">
      <c r="A1253" s="41" t="s">
        <v>427</v>
      </c>
      <c r="B1253" s="42" t="s">
        <v>437</v>
      </c>
      <c r="C1253" s="46" t="s">
        <v>51</v>
      </c>
      <c r="D1253" s="46" t="s">
        <v>47</v>
      </c>
      <c r="E1253" s="46" t="s">
        <v>99</v>
      </c>
      <c r="F1253" s="46" t="s">
        <v>26</v>
      </c>
      <c r="G1253" s="46" t="s">
        <v>47</v>
      </c>
      <c r="H1253" s="46" t="s">
        <v>428</v>
      </c>
      <c r="I1253" s="46"/>
      <c r="J1253" s="47">
        <v>0</v>
      </c>
      <c r="K1253" s="47">
        <v>0</v>
      </c>
      <c r="L1253" s="11">
        <f t="shared" si="6"/>
        <v>0</v>
      </c>
      <c r="P1253" s="11">
        <f t="shared" si="7"/>
        <v>0</v>
      </c>
      <c r="Q1253" s="53"/>
      <c r="R1253" s="54"/>
    </row>
    <row r="1254" spans="1:18" ht="24" hidden="1" x14ac:dyDescent="0.2">
      <c r="A1254" s="41" t="s">
        <v>44</v>
      </c>
      <c r="B1254" s="42" t="s">
        <v>437</v>
      </c>
      <c r="C1254" s="46" t="s">
        <v>51</v>
      </c>
      <c r="D1254" s="46" t="s">
        <v>47</v>
      </c>
      <c r="E1254" s="46" t="s">
        <v>99</v>
      </c>
      <c r="F1254" s="46" t="s">
        <v>26</v>
      </c>
      <c r="G1254" s="46" t="s">
        <v>47</v>
      </c>
      <c r="H1254" s="46" t="s">
        <v>428</v>
      </c>
      <c r="I1254" s="46" t="s">
        <v>45</v>
      </c>
      <c r="J1254" s="47">
        <v>0</v>
      </c>
      <c r="K1254" s="47">
        <v>0</v>
      </c>
      <c r="L1254" s="11">
        <f t="shared" si="6"/>
        <v>0</v>
      </c>
      <c r="P1254" s="11">
        <f t="shared" si="7"/>
        <v>0</v>
      </c>
      <c r="Q1254" s="53"/>
      <c r="R1254" s="54"/>
    </row>
    <row r="1255" spans="1:18" hidden="1" x14ac:dyDescent="0.2">
      <c r="A1255" s="41" t="s">
        <v>443</v>
      </c>
      <c r="B1255" s="42" t="s">
        <v>437</v>
      </c>
      <c r="C1255" s="46" t="s">
        <v>51</v>
      </c>
      <c r="D1255" s="46" t="s">
        <v>47</v>
      </c>
      <c r="E1255" s="46" t="s">
        <v>99</v>
      </c>
      <c r="F1255" s="46" t="s">
        <v>26</v>
      </c>
      <c r="G1255" s="46" t="s">
        <v>47</v>
      </c>
      <c r="H1255" s="46" t="s">
        <v>430</v>
      </c>
      <c r="I1255" s="46"/>
      <c r="J1255" s="47">
        <v>0</v>
      </c>
      <c r="K1255" s="47">
        <v>0</v>
      </c>
      <c r="L1255" s="11">
        <f t="shared" si="6"/>
        <v>0</v>
      </c>
      <c r="P1255" s="11">
        <f t="shared" si="7"/>
        <v>0</v>
      </c>
      <c r="Q1255" s="53"/>
      <c r="R1255" s="54"/>
    </row>
    <row r="1256" spans="1:18" ht="24" hidden="1" x14ac:dyDescent="0.2">
      <c r="A1256" s="41" t="s">
        <v>44</v>
      </c>
      <c r="B1256" s="42" t="s">
        <v>437</v>
      </c>
      <c r="C1256" s="46" t="s">
        <v>51</v>
      </c>
      <c r="D1256" s="46" t="s">
        <v>47</v>
      </c>
      <c r="E1256" s="46" t="s">
        <v>99</v>
      </c>
      <c r="F1256" s="46" t="s">
        <v>26</v>
      </c>
      <c r="G1256" s="46" t="s">
        <v>47</v>
      </c>
      <c r="H1256" s="46" t="s">
        <v>430</v>
      </c>
      <c r="I1256" s="46" t="s">
        <v>45</v>
      </c>
      <c r="J1256" s="47">
        <v>0</v>
      </c>
      <c r="K1256" s="47">
        <v>0</v>
      </c>
      <c r="L1256" s="55">
        <f>K1256/1000</f>
        <v>0</v>
      </c>
      <c r="M1256" s="12">
        <v>1</v>
      </c>
      <c r="P1256" s="56">
        <f>K1256/1000</f>
        <v>0</v>
      </c>
      <c r="Q1256" s="53"/>
      <c r="R1256" s="54"/>
    </row>
    <row r="1257" spans="1:18" ht="60" hidden="1" x14ac:dyDescent="0.2">
      <c r="A1257" s="41" t="s">
        <v>605</v>
      </c>
      <c r="B1257" s="42" t="s">
        <v>437</v>
      </c>
      <c r="C1257" s="46" t="s">
        <v>51</v>
      </c>
      <c r="D1257" s="46" t="s">
        <v>47</v>
      </c>
      <c r="E1257" s="46" t="s">
        <v>99</v>
      </c>
      <c r="F1257" s="46" t="s">
        <v>26</v>
      </c>
      <c r="G1257" s="46" t="s">
        <v>47</v>
      </c>
      <c r="H1257" s="46" t="s">
        <v>606</v>
      </c>
      <c r="I1257" s="46"/>
      <c r="J1257" s="47">
        <v>0</v>
      </c>
      <c r="K1257" s="47">
        <v>0</v>
      </c>
      <c r="L1257" s="51" t="e">
        <f>L1258</f>
        <v>#REF!</v>
      </c>
      <c r="P1257" s="52" t="e">
        <f>P1258</f>
        <v>#REF!</v>
      </c>
      <c r="Q1257" s="53"/>
      <c r="R1257" s="54"/>
    </row>
    <row r="1258" spans="1:18" ht="24" hidden="1" x14ac:dyDescent="0.2">
      <c r="A1258" s="41" t="s">
        <v>44</v>
      </c>
      <c r="B1258" s="42" t="s">
        <v>437</v>
      </c>
      <c r="C1258" s="46" t="s">
        <v>51</v>
      </c>
      <c r="D1258" s="46" t="s">
        <v>47</v>
      </c>
      <c r="E1258" s="46" t="s">
        <v>99</v>
      </c>
      <c r="F1258" s="46" t="s">
        <v>26</v>
      </c>
      <c r="G1258" s="46" t="s">
        <v>47</v>
      </c>
      <c r="H1258" s="46" t="s">
        <v>606</v>
      </c>
      <c r="I1258" s="46" t="s">
        <v>45</v>
      </c>
      <c r="J1258" s="47">
        <v>0</v>
      </c>
      <c r="K1258" s="47">
        <v>0</v>
      </c>
      <c r="L1258" s="51" t="e">
        <f>#REF!+L1259</f>
        <v>#REF!</v>
      </c>
      <c r="P1258" s="52" t="e">
        <f>#REF!+P1259</f>
        <v>#REF!</v>
      </c>
      <c r="Q1258" s="53"/>
      <c r="R1258" s="54"/>
    </row>
    <row r="1259" spans="1:18" ht="60" hidden="1" x14ac:dyDescent="0.2">
      <c r="A1259" s="41" t="s">
        <v>605</v>
      </c>
      <c r="B1259" s="42" t="s">
        <v>437</v>
      </c>
      <c r="C1259" s="46" t="s">
        <v>51</v>
      </c>
      <c r="D1259" s="46" t="s">
        <v>47</v>
      </c>
      <c r="E1259" s="46" t="s">
        <v>99</v>
      </c>
      <c r="F1259" s="46" t="s">
        <v>26</v>
      </c>
      <c r="G1259" s="46" t="s">
        <v>47</v>
      </c>
      <c r="H1259" s="46" t="s">
        <v>607</v>
      </c>
      <c r="I1259" s="46"/>
      <c r="J1259" s="47">
        <v>0</v>
      </c>
      <c r="K1259" s="47">
        <v>0</v>
      </c>
      <c r="L1259" s="51" t="e">
        <f>L1260+L1264</f>
        <v>#REF!</v>
      </c>
      <c r="P1259" s="52" t="e">
        <f>P1260+P1264</f>
        <v>#REF!</v>
      </c>
      <c r="Q1259" s="53"/>
      <c r="R1259" s="54"/>
    </row>
    <row r="1260" spans="1:18" ht="24" hidden="1" x14ac:dyDescent="0.2">
      <c r="A1260" s="41" t="s">
        <v>44</v>
      </c>
      <c r="B1260" s="42" t="s">
        <v>437</v>
      </c>
      <c r="C1260" s="46" t="s">
        <v>51</v>
      </c>
      <c r="D1260" s="46" t="s">
        <v>47</v>
      </c>
      <c r="E1260" s="46" t="s">
        <v>99</v>
      </c>
      <c r="F1260" s="46" t="s">
        <v>26</v>
      </c>
      <c r="G1260" s="46" t="s">
        <v>47</v>
      </c>
      <c r="H1260" s="46" t="s">
        <v>607</v>
      </c>
      <c r="I1260" s="46" t="s">
        <v>45</v>
      </c>
      <c r="J1260" s="47">
        <v>0</v>
      </c>
      <c r="K1260" s="47">
        <v>0</v>
      </c>
      <c r="L1260" s="51">
        <f>L1261</f>
        <v>0</v>
      </c>
      <c r="P1260" s="52">
        <f>P1261</f>
        <v>0</v>
      </c>
      <c r="Q1260" s="53"/>
      <c r="R1260" s="54"/>
    </row>
    <row r="1261" spans="1:18" hidden="1" x14ac:dyDescent="0.2">
      <c r="A1261" s="41" t="s">
        <v>93</v>
      </c>
      <c r="B1261" s="42" t="s">
        <v>437</v>
      </c>
      <c r="C1261" s="42" t="s">
        <v>51</v>
      </c>
      <c r="D1261" s="42" t="s">
        <v>47</v>
      </c>
      <c r="E1261" s="46" t="s">
        <v>94</v>
      </c>
      <c r="F1261" s="46" t="s">
        <v>26</v>
      </c>
      <c r="G1261" s="46" t="s">
        <v>27</v>
      </c>
      <c r="H1261" s="46" t="s">
        <v>28</v>
      </c>
      <c r="I1261" s="46"/>
      <c r="J1261" s="47">
        <v>0</v>
      </c>
      <c r="K1261" s="47">
        <v>0</v>
      </c>
      <c r="L1261" s="51">
        <f>L1262</f>
        <v>0</v>
      </c>
      <c r="P1261" s="52">
        <f>P1262</f>
        <v>0</v>
      </c>
      <c r="Q1261" s="53"/>
      <c r="R1261" s="54"/>
    </row>
    <row r="1262" spans="1:18" hidden="1" x14ac:dyDescent="0.2">
      <c r="A1262" s="41" t="s">
        <v>95</v>
      </c>
      <c r="B1262" s="42" t="s">
        <v>437</v>
      </c>
      <c r="C1262" s="42" t="s">
        <v>51</v>
      </c>
      <c r="D1262" s="42" t="s">
        <v>47</v>
      </c>
      <c r="E1262" s="46" t="s">
        <v>94</v>
      </c>
      <c r="F1262" s="46" t="s">
        <v>96</v>
      </c>
      <c r="G1262" s="46" t="s">
        <v>27</v>
      </c>
      <c r="H1262" s="46" t="s">
        <v>28</v>
      </c>
      <c r="I1262" s="46"/>
      <c r="J1262" s="47">
        <v>0</v>
      </c>
      <c r="K1262" s="47">
        <v>0</v>
      </c>
      <c r="L1262" s="11">
        <f>L1263</f>
        <v>0</v>
      </c>
      <c r="P1262" s="11">
        <f>P1263</f>
        <v>0</v>
      </c>
      <c r="Q1262" s="53"/>
      <c r="R1262" s="54"/>
    </row>
    <row r="1263" spans="1:18" ht="72" hidden="1" x14ac:dyDescent="0.2">
      <c r="A1263" s="41" t="s">
        <v>517</v>
      </c>
      <c r="B1263" s="42" t="s">
        <v>437</v>
      </c>
      <c r="C1263" s="42" t="s">
        <v>51</v>
      </c>
      <c r="D1263" s="42" t="s">
        <v>47</v>
      </c>
      <c r="E1263" s="46" t="s">
        <v>94</v>
      </c>
      <c r="F1263" s="46" t="s">
        <v>96</v>
      </c>
      <c r="G1263" s="46" t="s">
        <v>27</v>
      </c>
      <c r="H1263" s="46" t="s">
        <v>518</v>
      </c>
      <c r="I1263" s="46"/>
      <c r="J1263" s="47">
        <v>0</v>
      </c>
      <c r="K1263" s="47">
        <v>0</v>
      </c>
      <c r="L1263" s="55">
        <f>K1263/1000</f>
        <v>0</v>
      </c>
      <c r="M1263" s="12">
        <v>1</v>
      </c>
      <c r="P1263" s="56">
        <f>K1263/1000</f>
        <v>0</v>
      </c>
      <c r="Q1263" s="53"/>
      <c r="R1263" s="54"/>
    </row>
    <row r="1264" spans="1:18" ht="24" hidden="1" x14ac:dyDescent="0.2">
      <c r="A1264" s="41" t="s">
        <v>44</v>
      </c>
      <c r="B1264" s="42" t="s">
        <v>437</v>
      </c>
      <c r="C1264" s="42" t="s">
        <v>51</v>
      </c>
      <c r="D1264" s="42" t="s">
        <v>47</v>
      </c>
      <c r="E1264" s="46" t="s">
        <v>94</v>
      </c>
      <c r="F1264" s="46" t="s">
        <v>96</v>
      </c>
      <c r="G1264" s="46" t="s">
        <v>27</v>
      </c>
      <c r="H1264" s="46" t="s">
        <v>518</v>
      </c>
      <c r="I1264" s="46" t="s">
        <v>45</v>
      </c>
      <c r="J1264" s="47">
        <v>0</v>
      </c>
      <c r="K1264" s="47">
        <v>0</v>
      </c>
      <c r="L1264" s="51" t="e">
        <f>#REF!</f>
        <v>#REF!</v>
      </c>
      <c r="P1264" s="52" t="e">
        <f>#REF!</f>
        <v>#REF!</v>
      </c>
      <c r="Q1264" s="53"/>
      <c r="R1264" s="54"/>
    </row>
    <row r="1265" spans="1:18" ht="36" x14ac:dyDescent="0.2">
      <c r="A1265" s="41" t="s">
        <v>444</v>
      </c>
      <c r="B1265" s="42" t="s">
        <v>445</v>
      </c>
      <c r="C1265" s="42"/>
      <c r="D1265" s="42"/>
      <c r="E1265" s="42"/>
      <c r="F1265" s="42"/>
      <c r="G1265" s="42"/>
      <c r="H1265" s="42"/>
      <c r="I1265" s="42"/>
      <c r="J1265" s="43">
        <v>6106290</v>
      </c>
      <c r="K1265" s="43">
        <v>6106290</v>
      </c>
      <c r="L1265" s="65" t="e">
        <f>L1266+L1336+L1344</f>
        <v>#REF!</v>
      </c>
      <c r="P1265" s="75" t="e">
        <f>P1266+P1336+P1344+#REF!</f>
        <v>#REF!</v>
      </c>
      <c r="Q1265" s="53"/>
      <c r="R1265" s="54"/>
    </row>
    <row r="1266" spans="1:18" x14ac:dyDescent="0.2">
      <c r="A1266" s="41" t="s">
        <v>20</v>
      </c>
      <c r="B1266" s="42" t="s">
        <v>445</v>
      </c>
      <c r="C1266" s="46" t="s">
        <v>21</v>
      </c>
      <c r="D1266" s="46"/>
      <c r="E1266" s="46"/>
      <c r="F1266" s="46"/>
      <c r="G1266" s="46"/>
      <c r="H1266" s="46"/>
      <c r="I1266" s="42"/>
      <c r="J1266" s="43">
        <v>4752170</v>
      </c>
      <c r="K1266" s="43">
        <v>4752170</v>
      </c>
      <c r="L1266" s="65">
        <f>L1267</f>
        <v>1933.29</v>
      </c>
      <c r="P1266" s="66">
        <f>P1267</f>
        <v>1933.29</v>
      </c>
      <c r="Q1266" s="53"/>
      <c r="R1266" s="54"/>
    </row>
    <row r="1267" spans="1:18" x14ac:dyDescent="0.2">
      <c r="A1267" s="41" t="s">
        <v>98</v>
      </c>
      <c r="B1267" s="42" t="s">
        <v>445</v>
      </c>
      <c r="C1267" s="46" t="s">
        <v>21</v>
      </c>
      <c r="D1267" s="46" t="s">
        <v>99</v>
      </c>
      <c r="E1267" s="42"/>
      <c r="F1267" s="42"/>
      <c r="G1267" s="42"/>
      <c r="H1267" s="42"/>
      <c r="I1267" s="42"/>
      <c r="J1267" s="43">
        <v>4752170</v>
      </c>
      <c r="K1267" s="43">
        <v>4752170</v>
      </c>
      <c r="L1267" s="65">
        <f>L1268+L1296+L1302+L1314+L1279+L1285+L1308</f>
        <v>1933.29</v>
      </c>
      <c r="P1267" s="66">
        <f>P1268+P1296+P1302+P1314+P1279+P1285+P1308</f>
        <v>1933.29</v>
      </c>
      <c r="Q1267" s="53"/>
      <c r="R1267" s="54"/>
    </row>
    <row r="1268" spans="1:18" ht="48" x14ac:dyDescent="0.2">
      <c r="A1268" s="41" t="s">
        <v>39</v>
      </c>
      <c r="B1268" s="42" t="s">
        <v>445</v>
      </c>
      <c r="C1268" s="46" t="s">
        <v>21</v>
      </c>
      <c r="D1268" s="46" t="s">
        <v>99</v>
      </c>
      <c r="E1268" s="46" t="s">
        <v>40</v>
      </c>
      <c r="F1268" s="46" t="s">
        <v>26</v>
      </c>
      <c r="G1268" s="46" t="s">
        <v>27</v>
      </c>
      <c r="H1268" s="46" t="s">
        <v>28</v>
      </c>
      <c r="I1268" s="42"/>
      <c r="J1268" s="43">
        <v>51590</v>
      </c>
      <c r="K1268" s="43">
        <v>51590</v>
      </c>
      <c r="L1268" s="65">
        <f>L1269+L1274</f>
        <v>10.8</v>
      </c>
      <c r="P1268" s="66">
        <f>P1269+P1274</f>
        <v>10.8</v>
      </c>
      <c r="Q1268" s="53"/>
      <c r="R1268" s="54"/>
    </row>
    <row r="1269" spans="1:18" ht="60" x14ac:dyDescent="0.2">
      <c r="A1269" s="41" t="s">
        <v>41</v>
      </c>
      <c r="B1269" s="42" t="s">
        <v>445</v>
      </c>
      <c r="C1269" s="46" t="s">
        <v>21</v>
      </c>
      <c r="D1269" s="46" t="s">
        <v>99</v>
      </c>
      <c r="E1269" s="46" t="s">
        <v>40</v>
      </c>
      <c r="F1269" s="46" t="s">
        <v>26</v>
      </c>
      <c r="G1269" s="46" t="s">
        <v>23</v>
      </c>
      <c r="H1269" s="46" t="s">
        <v>28</v>
      </c>
      <c r="I1269" s="46"/>
      <c r="J1269" s="43">
        <v>40790</v>
      </c>
      <c r="K1269" s="43">
        <v>40790</v>
      </c>
      <c r="L1269" s="65">
        <f>L1270</f>
        <v>10.8</v>
      </c>
      <c r="P1269" s="66">
        <f>P1270</f>
        <v>10.8</v>
      </c>
      <c r="Q1269" s="53"/>
      <c r="R1269" s="54"/>
    </row>
    <row r="1270" spans="1:18" ht="24" x14ac:dyDescent="0.2">
      <c r="A1270" s="41" t="s">
        <v>42</v>
      </c>
      <c r="B1270" s="42" t="s">
        <v>445</v>
      </c>
      <c r="C1270" s="46" t="s">
        <v>21</v>
      </c>
      <c r="D1270" s="46" t="s">
        <v>99</v>
      </c>
      <c r="E1270" s="46" t="s">
        <v>40</v>
      </c>
      <c r="F1270" s="46" t="s">
        <v>26</v>
      </c>
      <c r="G1270" s="46" t="s">
        <v>23</v>
      </c>
      <c r="H1270" s="46" t="s">
        <v>43</v>
      </c>
      <c r="I1270" s="46"/>
      <c r="J1270" s="43">
        <v>40790</v>
      </c>
      <c r="K1270" s="43">
        <v>40790</v>
      </c>
      <c r="L1270" s="65">
        <f>L1271</f>
        <v>10.8</v>
      </c>
      <c r="P1270" s="66">
        <f>P1271</f>
        <v>10.8</v>
      </c>
      <c r="Q1270" s="53"/>
      <c r="R1270" s="54"/>
    </row>
    <row r="1271" spans="1:18" ht="24" x14ac:dyDescent="0.2">
      <c r="A1271" s="41" t="s">
        <v>44</v>
      </c>
      <c r="B1271" s="42" t="s">
        <v>445</v>
      </c>
      <c r="C1271" s="46" t="s">
        <v>21</v>
      </c>
      <c r="D1271" s="46" t="s">
        <v>99</v>
      </c>
      <c r="E1271" s="46" t="s">
        <v>40</v>
      </c>
      <c r="F1271" s="46" t="s">
        <v>26</v>
      </c>
      <c r="G1271" s="46" t="s">
        <v>23</v>
      </c>
      <c r="H1271" s="46" t="s">
        <v>43</v>
      </c>
      <c r="I1271" s="46" t="s">
        <v>45</v>
      </c>
      <c r="J1271" s="43">
        <v>40790</v>
      </c>
      <c r="K1271" s="43">
        <v>40790</v>
      </c>
      <c r="L1271" s="65">
        <f>L1272</f>
        <v>10.8</v>
      </c>
      <c r="P1271" s="66">
        <f>P1272</f>
        <v>10.8</v>
      </c>
      <c r="Q1271" s="53"/>
      <c r="R1271" s="54"/>
    </row>
    <row r="1272" spans="1:18" ht="60" x14ac:dyDescent="0.2">
      <c r="A1272" s="41" t="s">
        <v>46</v>
      </c>
      <c r="B1272" s="42" t="s">
        <v>445</v>
      </c>
      <c r="C1272" s="46" t="s">
        <v>21</v>
      </c>
      <c r="D1272" s="46" t="s">
        <v>99</v>
      </c>
      <c r="E1272" s="46" t="s">
        <v>40</v>
      </c>
      <c r="F1272" s="46" t="s">
        <v>26</v>
      </c>
      <c r="G1272" s="46" t="s">
        <v>47</v>
      </c>
      <c r="H1272" s="46" t="s">
        <v>28</v>
      </c>
      <c r="I1272" s="46"/>
      <c r="J1272" s="43">
        <v>10800</v>
      </c>
      <c r="K1272" s="43">
        <v>10800</v>
      </c>
      <c r="L1272" s="9">
        <f>L1273</f>
        <v>10.8</v>
      </c>
      <c r="P1272" s="9">
        <f>P1273</f>
        <v>10.8</v>
      </c>
      <c r="Q1272" s="53"/>
      <c r="R1272" s="54"/>
    </row>
    <row r="1273" spans="1:18" x14ac:dyDescent="0.2">
      <c r="A1273" s="41" t="s">
        <v>48</v>
      </c>
      <c r="B1273" s="42" t="s">
        <v>445</v>
      </c>
      <c r="C1273" s="46" t="s">
        <v>21</v>
      </c>
      <c r="D1273" s="46" t="s">
        <v>99</v>
      </c>
      <c r="E1273" s="46" t="s">
        <v>40</v>
      </c>
      <c r="F1273" s="46" t="s">
        <v>26</v>
      </c>
      <c r="G1273" s="46" t="s">
        <v>47</v>
      </c>
      <c r="H1273" s="46" t="s">
        <v>49</v>
      </c>
      <c r="I1273" s="46"/>
      <c r="J1273" s="43">
        <v>10800</v>
      </c>
      <c r="K1273" s="43">
        <v>10800</v>
      </c>
      <c r="L1273" s="55">
        <f>K1273/1000</f>
        <v>10.8</v>
      </c>
      <c r="M1273" s="12">
        <v>1</v>
      </c>
      <c r="P1273" s="56">
        <f>K1273/1000</f>
        <v>10.8</v>
      </c>
      <c r="Q1273" s="53"/>
      <c r="R1273" s="54"/>
    </row>
    <row r="1274" spans="1:18" ht="24" x14ac:dyDescent="0.2">
      <c r="A1274" s="41" t="s">
        <v>44</v>
      </c>
      <c r="B1274" s="42" t="s">
        <v>445</v>
      </c>
      <c r="C1274" s="46" t="s">
        <v>21</v>
      </c>
      <c r="D1274" s="46" t="s">
        <v>99</v>
      </c>
      <c r="E1274" s="46" t="s">
        <v>40</v>
      </c>
      <c r="F1274" s="46" t="s">
        <v>26</v>
      </c>
      <c r="G1274" s="46" t="s">
        <v>47</v>
      </c>
      <c r="H1274" s="46" t="s">
        <v>49</v>
      </c>
      <c r="I1274" s="46" t="s">
        <v>45</v>
      </c>
      <c r="J1274" s="43">
        <v>10800</v>
      </c>
      <c r="K1274" s="43">
        <v>10800</v>
      </c>
      <c r="L1274" s="65">
        <f>L1275</f>
        <v>0</v>
      </c>
      <c r="P1274" s="66">
        <f>P1275</f>
        <v>0</v>
      </c>
      <c r="Q1274" s="53"/>
      <c r="R1274" s="54"/>
    </row>
    <row r="1275" spans="1:18" ht="36" hidden="1" x14ac:dyDescent="0.2">
      <c r="A1275" s="41" t="s">
        <v>322</v>
      </c>
      <c r="B1275" s="42" t="s">
        <v>445</v>
      </c>
      <c r="C1275" s="46" t="s">
        <v>21</v>
      </c>
      <c r="D1275" s="46" t="s">
        <v>99</v>
      </c>
      <c r="E1275" s="42" t="s">
        <v>323</v>
      </c>
      <c r="F1275" s="42" t="s">
        <v>26</v>
      </c>
      <c r="G1275" s="42" t="s">
        <v>27</v>
      </c>
      <c r="H1275" s="42" t="s">
        <v>28</v>
      </c>
      <c r="I1275" s="42"/>
      <c r="J1275" s="47">
        <v>0</v>
      </c>
      <c r="K1275" s="47">
        <v>0</v>
      </c>
      <c r="L1275" s="65">
        <f>L1276</f>
        <v>0</v>
      </c>
      <c r="P1275" s="66">
        <f>P1276</f>
        <v>0</v>
      </c>
      <c r="Q1275" s="53"/>
      <c r="R1275" s="54"/>
    </row>
    <row r="1276" spans="1:18" hidden="1" x14ac:dyDescent="0.2">
      <c r="A1276" s="41" t="s">
        <v>324</v>
      </c>
      <c r="B1276" s="42" t="s">
        <v>445</v>
      </c>
      <c r="C1276" s="46" t="s">
        <v>21</v>
      </c>
      <c r="D1276" s="46" t="s">
        <v>99</v>
      </c>
      <c r="E1276" s="42" t="s">
        <v>323</v>
      </c>
      <c r="F1276" s="42" t="s">
        <v>26</v>
      </c>
      <c r="G1276" s="42" t="s">
        <v>23</v>
      </c>
      <c r="H1276" s="42" t="s">
        <v>28</v>
      </c>
      <c r="I1276" s="42"/>
      <c r="J1276" s="47">
        <v>0</v>
      </c>
      <c r="K1276" s="47">
        <v>0</v>
      </c>
      <c r="L1276" s="65">
        <f>L1277</f>
        <v>0</v>
      </c>
      <c r="P1276" s="66">
        <f>P1277</f>
        <v>0</v>
      </c>
      <c r="Q1276" s="53"/>
      <c r="R1276" s="54"/>
    </row>
    <row r="1277" spans="1:18" ht="48" hidden="1" x14ac:dyDescent="0.2">
      <c r="A1277" s="41" t="s">
        <v>325</v>
      </c>
      <c r="B1277" s="42" t="s">
        <v>445</v>
      </c>
      <c r="C1277" s="46" t="s">
        <v>21</v>
      </c>
      <c r="D1277" s="46" t="s">
        <v>99</v>
      </c>
      <c r="E1277" s="42" t="s">
        <v>323</v>
      </c>
      <c r="F1277" s="42" t="s">
        <v>26</v>
      </c>
      <c r="G1277" s="42" t="s">
        <v>23</v>
      </c>
      <c r="H1277" s="42" t="s">
        <v>326</v>
      </c>
      <c r="I1277" s="42"/>
      <c r="J1277" s="47">
        <v>0</v>
      </c>
      <c r="K1277" s="47">
        <v>0</v>
      </c>
      <c r="L1277" s="9">
        <f>L1278</f>
        <v>0</v>
      </c>
      <c r="P1277" s="9">
        <f>P1278</f>
        <v>0</v>
      </c>
      <c r="Q1277" s="53"/>
      <c r="R1277" s="54"/>
    </row>
    <row r="1278" spans="1:18" ht="24" hidden="1" x14ac:dyDescent="0.2">
      <c r="A1278" s="41" t="s">
        <v>44</v>
      </c>
      <c r="B1278" s="42" t="s">
        <v>445</v>
      </c>
      <c r="C1278" s="46" t="s">
        <v>21</v>
      </c>
      <c r="D1278" s="46" t="s">
        <v>99</v>
      </c>
      <c r="E1278" s="42" t="s">
        <v>323</v>
      </c>
      <c r="F1278" s="42" t="s">
        <v>26</v>
      </c>
      <c r="G1278" s="42" t="s">
        <v>23</v>
      </c>
      <c r="H1278" s="42" t="s">
        <v>326</v>
      </c>
      <c r="I1278" s="42" t="s">
        <v>45</v>
      </c>
      <c r="J1278" s="47">
        <v>0</v>
      </c>
      <c r="K1278" s="47">
        <v>0</v>
      </c>
      <c r="L1278" s="55">
        <f>K1278/1000</f>
        <v>0</v>
      </c>
      <c r="M1278" s="12">
        <v>1</v>
      </c>
      <c r="P1278" s="56">
        <f>K1278/1000</f>
        <v>0</v>
      </c>
      <c r="Q1278" s="53"/>
      <c r="R1278" s="54"/>
    </row>
    <row r="1279" spans="1:18" ht="96" x14ac:dyDescent="0.2">
      <c r="A1279" s="41" t="s">
        <v>59</v>
      </c>
      <c r="B1279" s="42" t="s">
        <v>445</v>
      </c>
      <c r="C1279" s="46" t="s">
        <v>21</v>
      </c>
      <c r="D1279" s="46" t="s">
        <v>99</v>
      </c>
      <c r="E1279" s="46" t="s">
        <v>60</v>
      </c>
      <c r="F1279" s="46" t="s">
        <v>26</v>
      </c>
      <c r="G1279" s="46" t="s">
        <v>27</v>
      </c>
      <c r="H1279" s="46" t="s">
        <v>28</v>
      </c>
      <c r="I1279" s="46"/>
      <c r="J1279" s="43">
        <v>352570</v>
      </c>
      <c r="K1279" s="43">
        <v>352570</v>
      </c>
      <c r="L1279" s="11">
        <f>L1280</f>
        <v>352.57</v>
      </c>
      <c r="P1279" s="11">
        <f>P1280</f>
        <v>352.57</v>
      </c>
      <c r="Q1279" s="53"/>
      <c r="R1279" s="54"/>
    </row>
    <row r="1280" spans="1:18" ht="24" hidden="1" x14ac:dyDescent="0.2">
      <c r="A1280" s="41" t="s">
        <v>100</v>
      </c>
      <c r="B1280" s="42" t="s">
        <v>445</v>
      </c>
      <c r="C1280" s="46" t="s">
        <v>21</v>
      </c>
      <c r="D1280" s="46" t="s">
        <v>99</v>
      </c>
      <c r="E1280" s="46" t="s">
        <v>60</v>
      </c>
      <c r="F1280" s="46" t="s">
        <v>26</v>
      </c>
      <c r="G1280" s="46" t="s">
        <v>47</v>
      </c>
      <c r="H1280" s="46" t="s">
        <v>28</v>
      </c>
      <c r="I1280" s="46"/>
      <c r="J1280" s="43">
        <v>0</v>
      </c>
      <c r="K1280" s="43">
        <v>0</v>
      </c>
      <c r="L1280" s="11">
        <f>L1281</f>
        <v>352.57</v>
      </c>
      <c r="P1280" s="11">
        <f>P1281</f>
        <v>352.57</v>
      </c>
      <c r="Q1280" s="53"/>
      <c r="R1280" s="54"/>
    </row>
    <row r="1281" spans="1:18" ht="60" hidden="1" x14ac:dyDescent="0.2">
      <c r="A1281" s="41" t="s">
        <v>213</v>
      </c>
      <c r="B1281" s="42" t="s">
        <v>445</v>
      </c>
      <c r="C1281" s="46" t="s">
        <v>21</v>
      </c>
      <c r="D1281" s="46" t="s">
        <v>99</v>
      </c>
      <c r="E1281" s="46" t="s">
        <v>60</v>
      </c>
      <c r="F1281" s="46" t="s">
        <v>26</v>
      </c>
      <c r="G1281" s="46" t="s">
        <v>47</v>
      </c>
      <c r="H1281" s="46" t="s">
        <v>214</v>
      </c>
      <c r="I1281" s="46"/>
      <c r="J1281" s="43">
        <v>0</v>
      </c>
      <c r="K1281" s="43">
        <v>0</v>
      </c>
      <c r="L1281" s="11">
        <f>L1282</f>
        <v>352.57</v>
      </c>
      <c r="P1281" s="11">
        <f>P1282</f>
        <v>352.57</v>
      </c>
      <c r="Q1281" s="53"/>
      <c r="R1281" s="54"/>
    </row>
    <row r="1282" spans="1:18" ht="24" hidden="1" x14ac:dyDescent="0.2">
      <c r="A1282" s="41" t="s">
        <v>44</v>
      </c>
      <c r="B1282" s="42" t="s">
        <v>445</v>
      </c>
      <c r="C1282" s="46" t="s">
        <v>21</v>
      </c>
      <c r="D1282" s="46" t="s">
        <v>99</v>
      </c>
      <c r="E1282" s="46" t="s">
        <v>60</v>
      </c>
      <c r="F1282" s="46" t="s">
        <v>26</v>
      </c>
      <c r="G1282" s="46" t="s">
        <v>47</v>
      </c>
      <c r="H1282" s="46" t="s">
        <v>214</v>
      </c>
      <c r="I1282" s="46" t="s">
        <v>45</v>
      </c>
      <c r="J1282" s="43">
        <v>0</v>
      </c>
      <c r="K1282" s="43">
        <v>0</v>
      </c>
      <c r="L1282" s="11">
        <f>L1283</f>
        <v>352.57</v>
      </c>
      <c r="P1282" s="11">
        <f>P1283</f>
        <v>352.57</v>
      </c>
      <c r="Q1282" s="53"/>
      <c r="R1282" s="54"/>
    </row>
    <row r="1283" spans="1:18" ht="48" x14ac:dyDescent="0.2">
      <c r="A1283" s="41" t="s">
        <v>395</v>
      </c>
      <c r="B1283" s="42" t="s">
        <v>445</v>
      </c>
      <c r="C1283" s="46" t="s">
        <v>21</v>
      </c>
      <c r="D1283" s="46" t="s">
        <v>99</v>
      </c>
      <c r="E1283" s="42" t="s">
        <v>60</v>
      </c>
      <c r="F1283" s="42" t="s">
        <v>26</v>
      </c>
      <c r="G1283" s="42" t="s">
        <v>38</v>
      </c>
      <c r="H1283" s="42" t="s">
        <v>28</v>
      </c>
      <c r="I1283" s="46"/>
      <c r="J1283" s="43">
        <v>352570</v>
      </c>
      <c r="K1283" s="43">
        <v>352570</v>
      </c>
      <c r="L1283" s="11">
        <f>L1284</f>
        <v>352.57</v>
      </c>
      <c r="P1283" s="11">
        <f>P1284</f>
        <v>352.57</v>
      </c>
      <c r="Q1283" s="53"/>
      <c r="R1283" s="54"/>
    </row>
    <row r="1284" spans="1:18" ht="36" x14ac:dyDescent="0.2">
      <c r="A1284" s="41" t="s">
        <v>398</v>
      </c>
      <c r="B1284" s="42" t="s">
        <v>445</v>
      </c>
      <c r="C1284" s="46" t="s">
        <v>21</v>
      </c>
      <c r="D1284" s="46" t="s">
        <v>99</v>
      </c>
      <c r="E1284" s="42" t="s">
        <v>60</v>
      </c>
      <c r="F1284" s="42" t="s">
        <v>26</v>
      </c>
      <c r="G1284" s="42" t="s">
        <v>38</v>
      </c>
      <c r="H1284" s="42" t="s">
        <v>399</v>
      </c>
      <c r="I1284" s="46"/>
      <c r="J1284" s="43">
        <v>352570</v>
      </c>
      <c r="K1284" s="43">
        <v>352570</v>
      </c>
      <c r="L1284" s="55">
        <f>K1284/1000</f>
        <v>352.57</v>
      </c>
      <c r="M1284" s="12">
        <v>1</v>
      </c>
      <c r="P1284" s="56">
        <f>K1284/1000</f>
        <v>352.57</v>
      </c>
      <c r="Q1284" s="53"/>
      <c r="R1284" s="54"/>
    </row>
    <row r="1285" spans="1:18" ht="24" x14ac:dyDescent="0.2">
      <c r="A1285" s="41" t="s">
        <v>113</v>
      </c>
      <c r="B1285" s="42" t="s">
        <v>445</v>
      </c>
      <c r="C1285" s="46" t="s">
        <v>21</v>
      </c>
      <c r="D1285" s="46" t="s">
        <v>99</v>
      </c>
      <c r="E1285" s="42" t="s">
        <v>60</v>
      </c>
      <c r="F1285" s="42" t="s">
        <v>26</v>
      </c>
      <c r="G1285" s="42" t="s">
        <v>38</v>
      </c>
      <c r="H1285" s="42" t="s">
        <v>399</v>
      </c>
      <c r="I1285" s="46" t="s">
        <v>114</v>
      </c>
      <c r="J1285" s="43">
        <v>352570</v>
      </c>
      <c r="K1285" s="43">
        <v>352570</v>
      </c>
      <c r="L1285" s="65">
        <f>L1291+L1286</f>
        <v>9</v>
      </c>
      <c r="P1285" s="66">
        <f>P1291+P1286</f>
        <v>9</v>
      </c>
      <c r="Q1285" s="53"/>
      <c r="R1285" s="54"/>
    </row>
    <row r="1286" spans="1:18" ht="36" hidden="1" x14ac:dyDescent="0.2">
      <c r="A1286" s="41" t="s">
        <v>170</v>
      </c>
      <c r="B1286" s="42" t="s">
        <v>445</v>
      </c>
      <c r="C1286" s="46" t="s">
        <v>21</v>
      </c>
      <c r="D1286" s="46" t="s">
        <v>99</v>
      </c>
      <c r="E1286" s="46" t="s">
        <v>99</v>
      </c>
      <c r="F1286" s="46" t="s">
        <v>26</v>
      </c>
      <c r="G1286" s="46" t="s">
        <v>27</v>
      </c>
      <c r="H1286" s="46" t="s">
        <v>28</v>
      </c>
      <c r="I1286" s="46"/>
      <c r="J1286" s="47">
        <v>0</v>
      </c>
      <c r="K1286" s="47">
        <v>0</v>
      </c>
      <c r="L1286" s="9">
        <f>L1288</f>
        <v>6</v>
      </c>
      <c r="P1286" s="9">
        <f>P1288</f>
        <v>6</v>
      </c>
      <c r="Q1286" s="53"/>
      <c r="R1286" s="54"/>
    </row>
    <row r="1287" spans="1:18" ht="24" hidden="1" x14ac:dyDescent="0.2">
      <c r="A1287" s="41" t="s">
        <v>171</v>
      </c>
      <c r="B1287" s="42" t="s">
        <v>445</v>
      </c>
      <c r="C1287" s="46" t="s">
        <v>21</v>
      </c>
      <c r="D1287" s="46" t="s">
        <v>99</v>
      </c>
      <c r="E1287" s="46" t="s">
        <v>99</v>
      </c>
      <c r="F1287" s="46" t="s">
        <v>26</v>
      </c>
      <c r="G1287" s="46" t="s">
        <v>47</v>
      </c>
      <c r="H1287" s="46" t="s">
        <v>28</v>
      </c>
      <c r="I1287" s="46"/>
      <c r="J1287" s="47">
        <v>0</v>
      </c>
      <c r="K1287" s="47">
        <v>0</v>
      </c>
      <c r="L1287" s="9">
        <f>L1288</f>
        <v>6</v>
      </c>
      <c r="P1287" s="9">
        <f>P1288</f>
        <v>6</v>
      </c>
      <c r="Q1287" s="53"/>
      <c r="R1287" s="54"/>
    </row>
    <row r="1288" spans="1:18" ht="60" hidden="1" x14ac:dyDescent="0.2">
      <c r="A1288" s="64" t="s">
        <v>550</v>
      </c>
      <c r="B1288" s="42" t="s">
        <v>445</v>
      </c>
      <c r="C1288" s="46" t="s">
        <v>21</v>
      </c>
      <c r="D1288" s="46" t="s">
        <v>99</v>
      </c>
      <c r="E1288" s="46" t="s">
        <v>99</v>
      </c>
      <c r="F1288" s="46" t="s">
        <v>26</v>
      </c>
      <c r="G1288" s="46" t="s">
        <v>47</v>
      </c>
      <c r="H1288" s="46" t="s">
        <v>283</v>
      </c>
      <c r="I1288" s="46"/>
      <c r="J1288" s="47">
        <v>0</v>
      </c>
      <c r="K1288" s="47">
        <v>0</v>
      </c>
      <c r="L1288" s="9">
        <f>L1289</f>
        <v>6</v>
      </c>
      <c r="P1288" s="9">
        <f>P1289</f>
        <v>6</v>
      </c>
      <c r="Q1288" s="53"/>
      <c r="R1288" s="54"/>
    </row>
    <row r="1289" spans="1:18" ht="24" hidden="1" x14ac:dyDescent="0.2">
      <c r="A1289" s="41" t="s">
        <v>44</v>
      </c>
      <c r="B1289" s="42" t="s">
        <v>445</v>
      </c>
      <c r="C1289" s="46" t="s">
        <v>21</v>
      </c>
      <c r="D1289" s="46" t="s">
        <v>99</v>
      </c>
      <c r="E1289" s="46" t="s">
        <v>99</v>
      </c>
      <c r="F1289" s="46" t="s">
        <v>26</v>
      </c>
      <c r="G1289" s="46" t="s">
        <v>47</v>
      </c>
      <c r="H1289" s="46" t="s">
        <v>283</v>
      </c>
      <c r="I1289" s="46" t="s">
        <v>45</v>
      </c>
      <c r="J1289" s="47">
        <v>0</v>
      </c>
      <c r="K1289" s="47">
        <v>0</v>
      </c>
      <c r="L1289" s="9">
        <f>L1290</f>
        <v>6</v>
      </c>
      <c r="P1289" s="9">
        <f>P1290</f>
        <v>6</v>
      </c>
      <c r="Q1289" s="53"/>
      <c r="R1289" s="54"/>
    </row>
    <row r="1290" spans="1:18" ht="36" x14ac:dyDescent="0.2">
      <c r="A1290" s="41" t="s">
        <v>64</v>
      </c>
      <c r="B1290" s="42" t="s">
        <v>445</v>
      </c>
      <c r="C1290" s="46" t="s">
        <v>21</v>
      </c>
      <c r="D1290" s="46" t="s">
        <v>99</v>
      </c>
      <c r="E1290" s="46" t="s">
        <v>65</v>
      </c>
      <c r="F1290" s="46" t="s">
        <v>26</v>
      </c>
      <c r="G1290" s="46" t="s">
        <v>27</v>
      </c>
      <c r="H1290" s="46" t="s">
        <v>28</v>
      </c>
      <c r="I1290" s="46"/>
      <c r="J1290" s="47">
        <v>6000</v>
      </c>
      <c r="K1290" s="47">
        <v>6000</v>
      </c>
      <c r="L1290" s="55">
        <f>K1290/1000</f>
        <v>6</v>
      </c>
      <c r="M1290" s="12">
        <v>1</v>
      </c>
      <c r="N1290" s="4">
        <v>1</v>
      </c>
      <c r="P1290" s="56">
        <f>K1290/1000</f>
        <v>6</v>
      </c>
      <c r="Q1290" s="53"/>
      <c r="R1290" s="54"/>
    </row>
    <row r="1291" spans="1:18" ht="36" x14ac:dyDescent="0.2">
      <c r="A1291" s="41" t="s">
        <v>66</v>
      </c>
      <c r="B1291" s="42" t="s">
        <v>445</v>
      </c>
      <c r="C1291" s="46" t="s">
        <v>21</v>
      </c>
      <c r="D1291" s="46" t="s">
        <v>99</v>
      </c>
      <c r="E1291" s="46" t="s">
        <v>65</v>
      </c>
      <c r="F1291" s="46" t="s">
        <v>26</v>
      </c>
      <c r="G1291" s="46" t="s">
        <v>47</v>
      </c>
      <c r="H1291" s="46" t="s">
        <v>28</v>
      </c>
      <c r="I1291" s="46"/>
      <c r="J1291" s="47">
        <v>6000</v>
      </c>
      <c r="K1291" s="47">
        <v>6000</v>
      </c>
      <c r="L1291" s="65">
        <f>L1292</f>
        <v>3</v>
      </c>
      <c r="P1291" s="66">
        <f>P1292</f>
        <v>3</v>
      </c>
      <c r="Q1291" s="53"/>
      <c r="R1291" s="54"/>
    </row>
    <row r="1292" spans="1:18" ht="36" x14ac:dyDescent="0.2">
      <c r="A1292" s="41" t="s">
        <v>67</v>
      </c>
      <c r="B1292" s="42" t="s">
        <v>445</v>
      </c>
      <c r="C1292" s="46" t="s">
        <v>21</v>
      </c>
      <c r="D1292" s="46" t="s">
        <v>99</v>
      </c>
      <c r="E1292" s="46" t="s">
        <v>65</v>
      </c>
      <c r="F1292" s="46" t="s">
        <v>26</v>
      </c>
      <c r="G1292" s="46" t="s">
        <v>47</v>
      </c>
      <c r="H1292" s="46" t="s">
        <v>68</v>
      </c>
      <c r="I1292" s="46"/>
      <c r="J1292" s="47">
        <v>6000</v>
      </c>
      <c r="K1292" s="47">
        <v>6000</v>
      </c>
      <c r="L1292" s="65">
        <f>L1293</f>
        <v>3</v>
      </c>
      <c r="P1292" s="66">
        <f>P1293</f>
        <v>3</v>
      </c>
      <c r="Q1292" s="53"/>
      <c r="R1292" s="54"/>
    </row>
    <row r="1293" spans="1:18" ht="24" x14ac:dyDescent="0.2">
      <c r="A1293" s="41" t="s">
        <v>44</v>
      </c>
      <c r="B1293" s="42" t="s">
        <v>445</v>
      </c>
      <c r="C1293" s="46" t="s">
        <v>21</v>
      </c>
      <c r="D1293" s="46" t="s">
        <v>99</v>
      </c>
      <c r="E1293" s="46" t="s">
        <v>65</v>
      </c>
      <c r="F1293" s="46" t="s">
        <v>26</v>
      </c>
      <c r="G1293" s="46" t="s">
        <v>47</v>
      </c>
      <c r="H1293" s="46" t="s">
        <v>68</v>
      </c>
      <c r="I1293" s="46" t="s">
        <v>45</v>
      </c>
      <c r="J1293" s="47">
        <v>6000</v>
      </c>
      <c r="K1293" s="47">
        <v>6000</v>
      </c>
      <c r="L1293" s="65">
        <f>L1294</f>
        <v>3</v>
      </c>
      <c r="P1293" s="66">
        <f>P1294</f>
        <v>3</v>
      </c>
      <c r="Q1293" s="53"/>
      <c r="R1293" s="54"/>
    </row>
    <row r="1294" spans="1:18" ht="36" x14ac:dyDescent="0.2">
      <c r="A1294" s="41" t="s">
        <v>215</v>
      </c>
      <c r="B1294" s="42" t="s">
        <v>445</v>
      </c>
      <c r="C1294" s="46" t="s">
        <v>21</v>
      </c>
      <c r="D1294" s="46" t="s">
        <v>99</v>
      </c>
      <c r="E1294" s="46" t="s">
        <v>72</v>
      </c>
      <c r="F1294" s="46" t="s">
        <v>26</v>
      </c>
      <c r="G1294" s="46" t="s">
        <v>27</v>
      </c>
      <c r="H1294" s="46" t="s">
        <v>28</v>
      </c>
      <c r="I1294" s="46"/>
      <c r="J1294" s="47">
        <v>3000</v>
      </c>
      <c r="K1294" s="47">
        <v>3000</v>
      </c>
      <c r="L1294" s="9">
        <f>L1295</f>
        <v>3</v>
      </c>
      <c r="P1294" s="9">
        <f>P1295</f>
        <v>3</v>
      </c>
      <c r="Q1294" s="53"/>
      <c r="R1294" s="54"/>
    </row>
    <row r="1295" spans="1:18" ht="36" x14ac:dyDescent="0.2">
      <c r="A1295" s="41" t="s">
        <v>76</v>
      </c>
      <c r="B1295" s="42" t="s">
        <v>445</v>
      </c>
      <c r="C1295" s="46" t="s">
        <v>21</v>
      </c>
      <c r="D1295" s="46" t="s">
        <v>99</v>
      </c>
      <c r="E1295" s="46" t="s">
        <v>72</v>
      </c>
      <c r="F1295" s="46" t="s">
        <v>26</v>
      </c>
      <c r="G1295" s="46" t="s">
        <v>51</v>
      </c>
      <c r="H1295" s="46" t="s">
        <v>28</v>
      </c>
      <c r="I1295" s="46"/>
      <c r="J1295" s="47">
        <v>3000</v>
      </c>
      <c r="K1295" s="47">
        <v>3000</v>
      </c>
      <c r="L1295" s="55">
        <f>K1295/1000</f>
        <v>3</v>
      </c>
      <c r="M1295" s="12">
        <v>1</v>
      </c>
      <c r="P1295" s="56">
        <f>K1295/1000</f>
        <v>3</v>
      </c>
      <c r="Q1295" s="53"/>
      <c r="R1295" s="54"/>
    </row>
    <row r="1296" spans="1:18" ht="24" x14ac:dyDescent="0.2">
      <c r="A1296" s="41" t="s">
        <v>73</v>
      </c>
      <c r="B1296" s="42" t="s">
        <v>445</v>
      </c>
      <c r="C1296" s="46" t="s">
        <v>21</v>
      </c>
      <c r="D1296" s="46" t="s">
        <v>99</v>
      </c>
      <c r="E1296" s="46" t="s">
        <v>72</v>
      </c>
      <c r="F1296" s="46" t="s">
        <v>26</v>
      </c>
      <c r="G1296" s="46" t="s">
        <v>51</v>
      </c>
      <c r="H1296" s="46" t="s">
        <v>74</v>
      </c>
      <c r="I1296" s="46"/>
      <c r="J1296" s="47">
        <v>3000</v>
      </c>
      <c r="K1296" s="47">
        <v>3000</v>
      </c>
      <c r="L1296" s="11">
        <f>L1297</f>
        <v>77.56</v>
      </c>
      <c r="P1296" s="11">
        <f>P1297</f>
        <v>77.56</v>
      </c>
      <c r="Q1296" s="53"/>
      <c r="R1296" s="54"/>
    </row>
    <row r="1297" spans="1:18" ht="24" x14ac:dyDescent="0.2">
      <c r="A1297" s="41" t="s">
        <v>44</v>
      </c>
      <c r="B1297" s="42" t="s">
        <v>445</v>
      </c>
      <c r="C1297" s="46" t="s">
        <v>21</v>
      </c>
      <c r="D1297" s="46" t="s">
        <v>99</v>
      </c>
      <c r="E1297" s="46" t="s">
        <v>72</v>
      </c>
      <c r="F1297" s="46" t="s">
        <v>26</v>
      </c>
      <c r="G1297" s="46" t="s">
        <v>51</v>
      </c>
      <c r="H1297" s="46" t="s">
        <v>74</v>
      </c>
      <c r="I1297" s="46" t="s">
        <v>45</v>
      </c>
      <c r="J1297" s="47">
        <v>3000</v>
      </c>
      <c r="K1297" s="47">
        <v>3000</v>
      </c>
      <c r="L1297" s="11">
        <f>L1298</f>
        <v>77.56</v>
      </c>
      <c r="P1297" s="11">
        <f>P1298</f>
        <v>77.56</v>
      </c>
      <c r="Q1297" s="53"/>
      <c r="R1297" s="54"/>
    </row>
    <row r="1298" spans="1:18" ht="24" x14ac:dyDescent="0.2">
      <c r="A1298" s="41" t="s">
        <v>106</v>
      </c>
      <c r="B1298" s="42" t="s">
        <v>445</v>
      </c>
      <c r="C1298" s="46" t="s">
        <v>21</v>
      </c>
      <c r="D1298" s="46" t="s">
        <v>99</v>
      </c>
      <c r="E1298" s="46" t="s">
        <v>107</v>
      </c>
      <c r="F1298" s="46" t="s">
        <v>26</v>
      </c>
      <c r="G1298" s="46" t="s">
        <v>27</v>
      </c>
      <c r="H1298" s="46" t="s">
        <v>28</v>
      </c>
      <c r="I1298" s="46"/>
      <c r="J1298" s="47">
        <v>4339010</v>
      </c>
      <c r="K1298" s="47">
        <v>4339010</v>
      </c>
      <c r="L1298" s="11">
        <f>L1299</f>
        <v>77.56</v>
      </c>
      <c r="P1298" s="11">
        <f>P1299</f>
        <v>77.56</v>
      </c>
      <c r="Q1298" s="53"/>
      <c r="R1298" s="54"/>
    </row>
    <row r="1299" spans="1:18" ht="24" x14ac:dyDescent="0.2">
      <c r="A1299" s="41" t="s">
        <v>108</v>
      </c>
      <c r="B1299" s="42" t="s">
        <v>445</v>
      </c>
      <c r="C1299" s="46" t="s">
        <v>21</v>
      </c>
      <c r="D1299" s="46" t="s">
        <v>99</v>
      </c>
      <c r="E1299" s="46" t="s">
        <v>107</v>
      </c>
      <c r="F1299" s="46" t="s">
        <v>96</v>
      </c>
      <c r="G1299" s="46" t="s">
        <v>27</v>
      </c>
      <c r="H1299" s="46" t="s">
        <v>28</v>
      </c>
      <c r="I1299" s="46"/>
      <c r="J1299" s="47">
        <v>4339010</v>
      </c>
      <c r="K1299" s="47">
        <v>4339010</v>
      </c>
      <c r="L1299" s="11">
        <f>L1300</f>
        <v>77.56</v>
      </c>
      <c r="P1299" s="11">
        <f>P1300</f>
        <v>77.56</v>
      </c>
      <c r="Q1299" s="53"/>
      <c r="R1299" s="54"/>
    </row>
    <row r="1300" spans="1:18" ht="24" x14ac:dyDescent="0.2">
      <c r="A1300" s="41" t="s">
        <v>31</v>
      </c>
      <c r="B1300" s="42" t="s">
        <v>445</v>
      </c>
      <c r="C1300" s="46" t="s">
        <v>21</v>
      </c>
      <c r="D1300" s="46" t="s">
        <v>99</v>
      </c>
      <c r="E1300" s="46" t="s">
        <v>107</v>
      </c>
      <c r="F1300" s="46" t="s">
        <v>96</v>
      </c>
      <c r="G1300" s="46" t="s">
        <v>27</v>
      </c>
      <c r="H1300" s="46" t="s">
        <v>32</v>
      </c>
      <c r="I1300" s="46"/>
      <c r="J1300" s="47">
        <v>1204850</v>
      </c>
      <c r="K1300" s="47">
        <v>1204850</v>
      </c>
      <c r="L1300" s="11">
        <f>L1301</f>
        <v>77.56</v>
      </c>
      <c r="P1300" s="11">
        <f>P1301</f>
        <v>77.56</v>
      </c>
      <c r="Q1300" s="53"/>
      <c r="R1300" s="54"/>
    </row>
    <row r="1301" spans="1:18" ht="60" x14ac:dyDescent="0.2">
      <c r="A1301" s="41" t="s">
        <v>508</v>
      </c>
      <c r="B1301" s="42" t="s">
        <v>445</v>
      </c>
      <c r="C1301" s="46" t="s">
        <v>21</v>
      </c>
      <c r="D1301" s="46" t="s">
        <v>99</v>
      </c>
      <c r="E1301" s="46" t="s">
        <v>107</v>
      </c>
      <c r="F1301" s="46" t="s">
        <v>96</v>
      </c>
      <c r="G1301" s="46" t="s">
        <v>27</v>
      </c>
      <c r="H1301" s="46" t="s">
        <v>32</v>
      </c>
      <c r="I1301" s="46" t="s">
        <v>34</v>
      </c>
      <c r="J1301" s="47">
        <v>77560</v>
      </c>
      <c r="K1301" s="47">
        <v>77560</v>
      </c>
      <c r="L1301" s="55">
        <f>K1301/1000</f>
        <v>77.56</v>
      </c>
      <c r="M1301" s="12">
        <v>1</v>
      </c>
      <c r="P1301" s="56">
        <f>K1301/1000</f>
        <v>77.56</v>
      </c>
      <c r="Q1301" s="53"/>
      <c r="R1301" s="54"/>
    </row>
    <row r="1302" spans="1:18" ht="24" x14ac:dyDescent="0.2">
      <c r="A1302" s="41" t="s">
        <v>44</v>
      </c>
      <c r="B1302" s="42" t="s">
        <v>445</v>
      </c>
      <c r="C1302" s="46" t="s">
        <v>21</v>
      </c>
      <c r="D1302" s="46" t="s">
        <v>99</v>
      </c>
      <c r="E1302" s="46" t="s">
        <v>107</v>
      </c>
      <c r="F1302" s="46" t="s">
        <v>96</v>
      </c>
      <c r="G1302" s="46" t="s">
        <v>27</v>
      </c>
      <c r="H1302" s="46" t="s">
        <v>32</v>
      </c>
      <c r="I1302" s="46" t="s">
        <v>45</v>
      </c>
      <c r="J1302" s="47">
        <v>672290</v>
      </c>
      <c r="K1302" s="47">
        <v>672290</v>
      </c>
      <c r="L1302" s="51">
        <f>L1303</f>
        <v>10.78</v>
      </c>
      <c r="P1302" s="52">
        <f>P1303</f>
        <v>10.78</v>
      </c>
      <c r="Q1302" s="53"/>
      <c r="R1302" s="54"/>
    </row>
    <row r="1303" spans="1:18" x14ac:dyDescent="0.2">
      <c r="A1303" s="41" t="s">
        <v>79</v>
      </c>
      <c r="B1303" s="42" t="s">
        <v>445</v>
      </c>
      <c r="C1303" s="46" t="s">
        <v>21</v>
      </c>
      <c r="D1303" s="46" t="s">
        <v>99</v>
      </c>
      <c r="E1303" s="46" t="s">
        <v>107</v>
      </c>
      <c r="F1303" s="46" t="s">
        <v>96</v>
      </c>
      <c r="G1303" s="46" t="s">
        <v>27</v>
      </c>
      <c r="H1303" s="46" t="s">
        <v>32</v>
      </c>
      <c r="I1303" s="46" t="s">
        <v>80</v>
      </c>
      <c r="J1303" s="47">
        <v>455000</v>
      </c>
      <c r="K1303" s="47">
        <v>455000</v>
      </c>
      <c r="L1303" s="51">
        <f>L1304</f>
        <v>10.78</v>
      </c>
      <c r="P1303" s="52">
        <f>P1304</f>
        <v>10.78</v>
      </c>
      <c r="Q1303" s="53"/>
      <c r="R1303" s="54"/>
    </row>
    <row r="1304" spans="1:18" ht="24" x14ac:dyDescent="0.2">
      <c r="A1304" s="41" t="s">
        <v>35</v>
      </c>
      <c r="B1304" s="42" t="s">
        <v>445</v>
      </c>
      <c r="C1304" s="46" t="s">
        <v>21</v>
      </c>
      <c r="D1304" s="46" t="s">
        <v>99</v>
      </c>
      <c r="E1304" s="46" t="s">
        <v>107</v>
      </c>
      <c r="F1304" s="46" t="s">
        <v>96</v>
      </c>
      <c r="G1304" s="46" t="s">
        <v>27</v>
      </c>
      <c r="H1304" s="46" t="s">
        <v>36</v>
      </c>
      <c r="I1304" s="46"/>
      <c r="J1304" s="47">
        <v>3123380</v>
      </c>
      <c r="K1304" s="47">
        <v>3123380</v>
      </c>
      <c r="L1304" s="51">
        <f>L1305</f>
        <v>10.78</v>
      </c>
      <c r="P1304" s="52">
        <f>P1305</f>
        <v>10.78</v>
      </c>
      <c r="Q1304" s="53"/>
      <c r="R1304" s="54"/>
    </row>
    <row r="1305" spans="1:18" ht="60" x14ac:dyDescent="0.2">
      <c r="A1305" s="41" t="s">
        <v>508</v>
      </c>
      <c r="B1305" s="42" t="s">
        <v>445</v>
      </c>
      <c r="C1305" s="46" t="s">
        <v>21</v>
      </c>
      <c r="D1305" s="46" t="s">
        <v>99</v>
      </c>
      <c r="E1305" s="46" t="s">
        <v>107</v>
      </c>
      <c r="F1305" s="46" t="s">
        <v>96</v>
      </c>
      <c r="G1305" s="46" t="s">
        <v>27</v>
      </c>
      <c r="H1305" s="46" t="s">
        <v>36</v>
      </c>
      <c r="I1305" s="46" t="s">
        <v>34</v>
      </c>
      <c r="J1305" s="47">
        <v>3123380</v>
      </c>
      <c r="K1305" s="47">
        <v>3123380</v>
      </c>
      <c r="L1305" s="51">
        <f>L1306</f>
        <v>10.78</v>
      </c>
      <c r="P1305" s="52">
        <f>P1306</f>
        <v>10.78</v>
      </c>
      <c r="Q1305" s="53"/>
      <c r="R1305" s="54"/>
    </row>
    <row r="1306" spans="1:18" ht="24" x14ac:dyDescent="0.2">
      <c r="A1306" s="41" t="s">
        <v>81</v>
      </c>
      <c r="B1306" s="42" t="s">
        <v>445</v>
      </c>
      <c r="C1306" s="46" t="s">
        <v>21</v>
      </c>
      <c r="D1306" s="46" t="s">
        <v>99</v>
      </c>
      <c r="E1306" s="42" t="s">
        <v>107</v>
      </c>
      <c r="F1306" s="42" t="s">
        <v>96</v>
      </c>
      <c r="G1306" s="42" t="s">
        <v>27</v>
      </c>
      <c r="H1306" s="42" t="s">
        <v>82</v>
      </c>
      <c r="I1306" s="46"/>
      <c r="J1306" s="47">
        <v>10780</v>
      </c>
      <c r="K1306" s="47">
        <v>10780</v>
      </c>
      <c r="L1306" s="11">
        <f>L1307</f>
        <v>10.78</v>
      </c>
      <c r="P1306" s="11">
        <f>P1307</f>
        <v>10.78</v>
      </c>
      <c r="Q1306" s="53"/>
      <c r="R1306" s="54"/>
    </row>
    <row r="1307" spans="1:18" ht="24" x14ac:dyDescent="0.2">
      <c r="A1307" s="41" t="s">
        <v>44</v>
      </c>
      <c r="B1307" s="42" t="s">
        <v>445</v>
      </c>
      <c r="C1307" s="46" t="s">
        <v>21</v>
      </c>
      <c r="D1307" s="46" t="s">
        <v>99</v>
      </c>
      <c r="E1307" s="42" t="s">
        <v>107</v>
      </c>
      <c r="F1307" s="42" t="s">
        <v>96</v>
      </c>
      <c r="G1307" s="42" t="s">
        <v>27</v>
      </c>
      <c r="H1307" s="42" t="s">
        <v>82</v>
      </c>
      <c r="I1307" s="46" t="s">
        <v>45</v>
      </c>
      <c r="J1307" s="47">
        <v>10780</v>
      </c>
      <c r="K1307" s="47">
        <v>10780</v>
      </c>
      <c r="L1307" s="55">
        <f>K1307/1000</f>
        <v>10.78</v>
      </c>
      <c r="M1307" s="12">
        <v>1</v>
      </c>
      <c r="P1307" s="56">
        <f>K1307/1000</f>
        <v>10.78</v>
      </c>
      <c r="Q1307" s="53"/>
      <c r="R1307" s="54"/>
    </row>
    <row r="1308" spans="1:18" ht="24" hidden="1" x14ac:dyDescent="0.2">
      <c r="A1308" s="41" t="s">
        <v>116</v>
      </c>
      <c r="B1308" s="42" t="s">
        <v>445</v>
      </c>
      <c r="C1308" s="46" t="s">
        <v>21</v>
      </c>
      <c r="D1308" s="46">
        <v>13</v>
      </c>
      <c r="E1308" s="46" t="s">
        <v>107</v>
      </c>
      <c r="F1308" s="46" t="s">
        <v>96</v>
      </c>
      <c r="G1308" s="46" t="s">
        <v>27</v>
      </c>
      <c r="H1308" s="46" t="s">
        <v>117</v>
      </c>
      <c r="I1308" s="46"/>
      <c r="J1308" s="47">
        <v>0</v>
      </c>
      <c r="K1308" s="47">
        <v>0</v>
      </c>
      <c r="L1308" s="51">
        <f>L1309</f>
        <v>1294.8900000000001</v>
      </c>
      <c r="P1308" s="52">
        <f>P1309</f>
        <v>1294.8900000000001</v>
      </c>
      <c r="Q1308" s="53"/>
      <c r="R1308" s="54"/>
    </row>
    <row r="1309" spans="1:18" hidden="1" x14ac:dyDescent="0.2">
      <c r="A1309" s="41" t="s">
        <v>93</v>
      </c>
      <c r="B1309" s="42" t="s">
        <v>445</v>
      </c>
      <c r="C1309" s="42" t="s">
        <v>21</v>
      </c>
      <c r="D1309" s="42" t="s">
        <v>99</v>
      </c>
      <c r="E1309" s="46" t="s">
        <v>94</v>
      </c>
      <c r="F1309" s="46" t="s">
        <v>26</v>
      </c>
      <c r="G1309" s="46" t="s">
        <v>27</v>
      </c>
      <c r="H1309" s="46" t="s">
        <v>28</v>
      </c>
      <c r="I1309" s="46"/>
      <c r="J1309" s="47">
        <v>0</v>
      </c>
      <c r="K1309" s="47">
        <v>0</v>
      </c>
      <c r="L1309" s="51">
        <f>L1310</f>
        <v>1294.8900000000001</v>
      </c>
      <c r="P1309" s="52">
        <f>P1310</f>
        <v>1294.8900000000001</v>
      </c>
      <c r="Q1309" s="53"/>
      <c r="R1309" s="54"/>
    </row>
    <row r="1310" spans="1:18" hidden="1" x14ac:dyDescent="0.2">
      <c r="A1310" s="41" t="s">
        <v>95</v>
      </c>
      <c r="B1310" s="42" t="s">
        <v>445</v>
      </c>
      <c r="C1310" s="42" t="s">
        <v>21</v>
      </c>
      <c r="D1310" s="42" t="s">
        <v>99</v>
      </c>
      <c r="E1310" s="46" t="s">
        <v>94</v>
      </c>
      <c r="F1310" s="46" t="s">
        <v>96</v>
      </c>
      <c r="G1310" s="46" t="s">
        <v>27</v>
      </c>
      <c r="H1310" s="46" t="s">
        <v>28</v>
      </c>
      <c r="I1310" s="46"/>
      <c r="J1310" s="47">
        <v>0</v>
      </c>
      <c r="K1310" s="47">
        <v>0</v>
      </c>
      <c r="L1310" s="51">
        <f>L1311</f>
        <v>1294.8900000000001</v>
      </c>
      <c r="P1310" s="52">
        <f>P1311</f>
        <v>1294.8900000000001</v>
      </c>
      <c r="Q1310" s="53"/>
      <c r="R1310" s="54"/>
    </row>
    <row r="1311" spans="1:18" ht="72" hidden="1" x14ac:dyDescent="0.2">
      <c r="A1311" s="41" t="s">
        <v>517</v>
      </c>
      <c r="B1311" s="42" t="s">
        <v>445</v>
      </c>
      <c r="C1311" s="42" t="s">
        <v>21</v>
      </c>
      <c r="D1311" s="42" t="s">
        <v>99</v>
      </c>
      <c r="E1311" s="46" t="s">
        <v>94</v>
      </c>
      <c r="F1311" s="46" t="s">
        <v>96</v>
      </c>
      <c r="G1311" s="46" t="s">
        <v>27</v>
      </c>
      <c r="H1311" s="46" t="s">
        <v>518</v>
      </c>
      <c r="I1311" s="46"/>
      <c r="J1311" s="47">
        <v>0</v>
      </c>
      <c r="K1311" s="47">
        <v>0</v>
      </c>
      <c r="L1311" s="51">
        <f>L1312</f>
        <v>1294.8900000000001</v>
      </c>
      <c r="P1311" s="52">
        <f>P1312</f>
        <v>1294.8900000000001</v>
      </c>
      <c r="Q1311" s="53"/>
      <c r="R1311" s="54"/>
    </row>
    <row r="1312" spans="1:18" ht="24" hidden="1" x14ac:dyDescent="0.2">
      <c r="A1312" s="41" t="s">
        <v>44</v>
      </c>
      <c r="B1312" s="42" t="s">
        <v>445</v>
      </c>
      <c r="C1312" s="42" t="s">
        <v>21</v>
      </c>
      <c r="D1312" s="42" t="s">
        <v>99</v>
      </c>
      <c r="E1312" s="46" t="s">
        <v>94</v>
      </c>
      <c r="F1312" s="46" t="s">
        <v>96</v>
      </c>
      <c r="G1312" s="46" t="s">
        <v>27</v>
      </c>
      <c r="H1312" s="46" t="s">
        <v>518</v>
      </c>
      <c r="I1312" s="46" t="s">
        <v>45</v>
      </c>
      <c r="J1312" s="47">
        <v>0</v>
      </c>
      <c r="K1312" s="47">
        <v>0</v>
      </c>
      <c r="L1312" s="11">
        <f>L1313</f>
        <v>1294.8900000000001</v>
      </c>
      <c r="P1312" s="11">
        <f>P1313</f>
        <v>1294.8900000000001</v>
      </c>
      <c r="Q1312" s="53"/>
      <c r="R1312" s="54"/>
    </row>
    <row r="1313" spans="1:18" x14ac:dyDescent="0.2">
      <c r="A1313" s="41" t="s">
        <v>140</v>
      </c>
      <c r="B1313" s="42" t="s">
        <v>445</v>
      </c>
      <c r="C1313" s="46" t="s">
        <v>38</v>
      </c>
      <c r="D1313" s="46"/>
      <c r="E1313" s="46"/>
      <c r="F1313" s="46"/>
      <c r="G1313" s="46"/>
      <c r="H1313" s="46"/>
      <c r="I1313" s="46"/>
      <c r="J1313" s="47">
        <v>1294890</v>
      </c>
      <c r="K1313" s="47">
        <v>1294890</v>
      </c>
      <c r="L1313" s="55">
        <f>K1313/1000</f>
        <v>1294.8900000000001</v>
      </c>
      <c r="M1313" s="12">
        <v>1</v>
      </c>
      <c r="P1313" s="56">
        <f>K1313/1000</f>
        <v>1294.8900000000001</v>
      </c>
      <c r="Q1313" s="53"/>
      <c r="R1313" s="54"/>
    </row>
    <row r="1314" spans="1:18" x14ac:dyDescent="0.2">
      <c r="A1314" s="41" t="s">
        <v>147</v>
      </c>
      <c r="B1314" s="42" t="s">
        <v>445</v>
      </c>
      <c r="C1314" s="46" t="s">
        <v>38</v>
      </c>
      <c r="D1314" s="46" t="s">
        <v>55</v>
      </c>
      <c r="E1314" s="46"/>
      <c r="F1314" s="46"/>
      <c r="G1314" s="46"/>
      <c r="H1314" s="46"/>
      <c r="I1314" s="68"/>
      <c r="J1314" s="47">
        <v>1294890</v>
      </c>
      <c r="K1314" s="47">
        <v>1294890</v>
      </c>
      <c r="L1314" s="51">
        <f>L1315</f>
        <v>177.69</v>
      </c>
      <c r="P1314" s="52">
        <f>P1315</f>
        <v>177.69</v>
      </c>
      <c r="Q1314" s="53"/>
      <c r="R1314" s="54"/>
    </row>
    <row r="1315" spans="1:18" ht="60" x14ac:dyDescent="0.2">
      <c r="A1315" s="41" t="s">
        <v>148</v>
      </c>
      <c r="B1315" s="42" t="s">
        <v>445</v>
      </c>
      <c r="C1315" s="46" t="s">
        <v>38</v>
      </c>
      <c r="D1315" s="46" t="s">
        <v>55</v>
      </c>
      <c r="E1315" s="46" t="s">
        <v>149</v>
      </c>
      <c r="F1315" s="46" t="s">
        <v>26</v>
      </c>
      <c r="G1315" s="46" t="s">
        <v>27</v>
      </c>
      <c r="H1315" s="46" t="s">
        <v>28</v>
      </c>
      <c r="I1315" s="68"/>
      <c r="J1315" s="47">
        <v>1294890</v>
      </c>
      <c r="K1315" s="47">
        <v>1294890</v>
      </c>
      <c r="L1315" s="51">
        <f>L1316+L1327+L1332</f>
        <v>177.69</v>
      </c>
      <c r="P1315" s="52">
        <f>P1316+P1327+P1332</f>
        <v>177.69</v>
      </c>
      <c r="Q1315" s="53"/>
      <c r="R1315" s="54"/>
    </row>
    <row r="1316" spans="1:18" ht="24" x14ac:dyDescent="0.2">
      <c r="A1316" s="41" t="s">
        <v>150</v>
      </c>
      <c r="B1316" s="42" t="s">
        <v>445</v>
      </c>
      <c r="C1316" s="46" t="s">
        <v>38</v>
      </c>
      <c r="D1316" s="46" t="s">
        <v>55</v>
      </c>
      <c r="E1316" s="46" t="s">
        <v>149</v>
      </c>
      <c r="F1316" s="46" t="s">
        <v>26</v>
      </c>
      <c r="G1316" s="46" t="s">
        <v>21</v>
      </c>
      <c r="H1316" s="46" t="s">
        <v>28</v>
      </c>
      <c r="I1316" s="68"/>
      <c r="J1316" s="47">
        <v>1294890</v>
      </c>
      <c r="K1316" s="47">
        <v>1294890</v>
      </c>
      <c r="L1316" s="51">
        <f>L1317+L1321+L1324</f>
        <v>177.69</v>
      </c>
      <c r="P1316" s="52">
        <f>P1317+P1321+P1324</f>
        <v>177.69</v>
      </c>
      <c r="Q1316" s="53"/>
      <c r="R1316" s="54"/>
    </row>
    <row r="1317" spans="1:18" ht="36" x14ac:dyDescent="0.2">
      <c r="A1317" s="41" t="s">
        <v>400</v>
      </c>
      <c r="B1317" s="42" t="s">
        <v>445</v>
      </c>
      <c r="C1317" s="46" t="s">
        <v>38</v>
      </c>
      <c r="D1317" s="46" t="s">
        <v>55</v>
      </c>
      <c r="E1317" s="46" t="s">
        <v>149</v>
      </c>
      <c r="F1317" s="46" t="s">
        <v>26</v>
      </c>
      <c r="G1317" s="46" t="s">
        <v>21</v>
      </c>
      <c r="H1317" s="46" t="s">
        <v>401</v>
      </c>
      <c r="I1317" s="68"/>
      <c r="J1317" s="47">
        <v>1294890</v>
      </c>
      <c r="K1317" s="47">
        <v>1294890</v>
      </c>
      <c r="L1317" s="51">
        <f>L1318</f>
        <v>118.46</v>
      </c>
      <c r="P1317" s="52">
        <f>P1318</f>
        <v>118.46</v>
      </c>
      <c r="Q1317" s="53"/>
      <c r="R1317" s="54"/>
    </row>
    <row r="1318" spans="1:18" ht="24" x14ac:dyDescent="0.2">
      <c r="A1318" s="41" t="s">
        <v>44</v>
      </c>
      <c r="B1318" s="42" t="s">
        <v>445</v>
      </c>
      <c r="C1318" s="46" t="s">
        <v>38</v>
      </c>
      <c r="D1318" s="46" t="s">
        <v>55</v>
      </c>
      <c r="E1318" s="46" t="s">
        <v>149</v>
      </c>
      <c r="F1318" s="46" t="s">
        <v>26</v>
      </c>
      <c r="G1318" s="46" t="s">
        <v>21</v>
      </c>
      <c r="H1318" s="46" t="s">
        <v>401</v>
      </c>
      <c r="I1318" s="46" t="s">
        <v>45</v>
      </c>
      <c r="J1318" s="47">
        <v>1294890</v>
      </c>
      <c r="K1318" s="47">
        <v>1294890</v>
      </c>
      <c r="L1318" s="11">
        <f>L1319+L1320</f>
        <v>118.46</v>
      </c>
      <c r="P1318" s="11">
        <f>P1319+P1320</f>
        <v>118.46</v>
      </c>
      <c r="Q1318" s="53"/>
      <c r="R1318" s="54"/>
    </row>
    <row r="1319" spans="1:18" x14ac:dyDescent="0.2">
      <c r="A1319" s="41" t="s">
        <v>168</v>
      </c>
      <c r="B1319" s="42" t="s">
        <v>445</v>
      </c>
      <c r="C1319" s="46" t="s">
        <v>51</v>
      </c>
      <c r="D1319" s="46"/>
      <c r="E1319" s="46"/>
      <c r="F1319" s="46"/>
      <c r="G1319" s="46"/>
      <c r="H1319" s="46"/>
      <c r="I1319" s="46"/>
      <c r="J1319" s="47">
        <v>59230</v>
      </c>
      <c r="K1319" s="47">
        <v>59230</v>
      </c>
      <c r="L1319" s="55">
        <f>K1319/1000</f>
        <v>59.23</v>
      </c>
      <c r="M1319" s="12">
        <v>1</v>
      </c>
      <c r="P1319" s="56">
        <f>K1319/1000</f>
        <v>59.23</v>
      </c>
      <c r="Q1319" s="53"/>
      <c r="R1319" s="54"/>
    </row>
    <row r="1320" spans="1:18" x14ac:dyDescent="0.2">
      <c r="A1320" s="41" t="s">
        <v>169</v>
      </c>
      <c r="B1320" s="42" t="s">
        <v>445</v>
      </c>
      <c r="C1320" s="46" t="s">
        <v>51</v>
      </c>
      <c r="D1320" s="46" t="s">
        <v>47</v>
      </c>
      <c r="E1320" s="46"/>
      <c r="F1320" s="46"/>
      <c r="G1320" s="46"/>
      <c r="H1320" s="46"/>
      <c r="I1320" s="46"/>
      <c r="J1320" s="47">
        <v>59230</v>
      </c>
      <c r="K1320" s="47">
        <v>59230</v>
      </c>
      <c r="L1320" s="55">
        <f>K1320/1000</f>
        <v>59.23</v>
      </c>
      <c r="M1320" s="12">
        <v>1</v>
      </c>
      <c r="P1320" s="56">
        <f>K1320/1000</f>
        <v>59.23</v>
      </c>
      <c r="Q1320" s="53"/>
      <c r="R1320" s="54"/>
    </row>
    <row r="1321" spans="1:18" ht="36" x14ac:dyDescent="0.2">
      <c r="A1321" s="41" t="s">
        <v>170</v>
      </c>
      <c r="B1321" s="42" t="s">
        <v>445</v>
      </c>
      <c r="C1321" s="46" t="s">
        <v>51</v>
      </c>
      <c r="D1321" s="46" t="s">
        <v>47</v>
      </c>
      <c r="E1321" s="46" t="s">
        <v>99</v>
      </c>
      <c r="F1321" s="46" t="s">
        <v>26</v>
      </c>
      <c r="G1321" s="46" t="s">
        <v>27</v>
      </c>
      <c r="H1321" s="46" t="s">
        <v>28</v>
      </c>
      <c r="I1321" s="46"/>
      <c r="J1321" s="47">
        <v>59230</v>
      </c>
      <c r="K1321" s="47">
        <v>59230</v>
      </c>
      <c r="L1321" s="51">
        <f>L1322</f>
        <v>0</v>
      </c>
      <c r="P1321" s="52">
        <f>P1322</f>
        <v>0</v>
      </c>
      <c r="Q1321" s="53"/>
      <c r="R1321" s="54"/>
    </row>
    <row r="1322" spans="1:18" ht="24" x14ac:dyDescent="0.2">
      <c r="A1322" s="41" t="s">
        <v>591</v>
      </c>
      <c r="B1322" s="42" t="s">
        <v>445</v>
      </c>
      <c r="C1322" s="46" t="s">
        <v>51</v>
      </c>
      <c r="D1322" s="46" t="s">
        <v>47</v>
      </c>
      <c r="E1322" s="46" t="s">
        <v>99</v>
      </c>
      <c r="F1322" s="46" t="s">
        <v>26</v>
      </c>
      <c r="G1322" s="46" t="s">
        <v>23</v>
      </c>
      <c r="H1322" s="46" t="s">
        <v>28</v>
      </c>
      <c r="I1322" s="46"/>
      <c r="J1322" s="47">
        <v>59230</v>
      </c>
      <c r="K1322" s="47">
        <v>59230</v>
      </c>
      <c r="L1322" s="11">
        <f>L1323</f>
        <v>0</v>
      </c>
      <c r="P1322" s="11">
        <f>P1323</f>
        <v>0</v>
      </c>
      <c r="Q1322" s="53"/>
      <c r="R1322" s="54"/>
    </row>
    <row r="1323" spans="1:18" hidden="1" x14ac:dyDescent="0.2">
      <c r="A1323" s="41" t="s">
        <v>407</v>
      </c>
      <c r="B1323" s="42" t="s">
        <v>445</v>
      </c>
      <c r="C1323" s="46" t="s">
        <v>51</v>
      </c>
      <c r="D1323" s="46" t="s">
        <v>47</v>
      </c>
      <c r="E1323" s="46" t="s">
        <v>99</v>
      </c>
      <c r="F1323" s="46" t="s">
        <v>26</v>
      </c>
      <c r="G1323" s="46" t="s">
        <v>23</v>
      </c>
      <c r="H1323" s="46" t="s">
        <v>408</v>
      </c>
      <c r="I1323" s="46"/>
      <c r="J1323" s="47">
        <v>0</v>
      </c>
      <c r="K1323" s="47">
        <v>0</v>
      </c>
      <c r="L1323" s="55">
        <f>K1323/1000</f>
        <v>0</v>
      </c>
      <c r="M1323" s="12">
        <v>1</v>
      </c>
      <c r="P1323" s="56">
        <f>K1323/1000</f>
        <v>0</v>
      </c>
      <c r="Q1323" s="53"/>
      <c r="R1323" s="54"/>
    </row>
    <row r="1324" spans="1:18" ht="24" hidden="1" x14ac:dyDescent="0.2">
      <c r="A1324" s="41" t="s">
        <v>44</v>
      </c>
      <c r="B1324" s="42" t="s">
        <v>445</v>
      </c>
      <c r="C1324" s="46" t="s">
        <v>51</v>
      </c>
      <c r="D1324" s="46" t="s">
        <v>47</v>
      </c>
      <c r="E1324" s="46" t="s">
        <v>99</v>
      </c>
      <c r="F1324" s="46" t="s">
        <v>26</v>
      </c>
      <c r="G1324" s="46" t="s">
        <v>23</v>
      </c>
      <c r="H1324" s="46" t="s">
        <v>408</v>
      </c>
      <c r="I1324" s="46" t="s">
        <v>45</v>
      </c>
      <c r="J1324" s="47">
        <v>0</v>
      </c>
      <c r="K1324" s="47">
        <v>0</v>
      </c>
      <c r="L1324" s="51">
        <f>L1325</f>
        <v>59.23</v>
      </c>
      <c r="P1324" s="52">
        <f>P1325</f>
        <v>59.23</v>
      </c>
      <c r="Q1324" s="53"/>
      <c r="R1324" s="54"/>
    </row>
    <row r="1325" spans="1:18" ht="24" x14ac:dyDescent="0.2">
      <c r="A1325" s="41" t="s">
        <v>409</v>
      </c>
      <c r="B1325" s="42" t="s">
        <v>445</v>
      </c>
      <c r="C1325" s="46" t="s">
        <v>51</v>
      </c>
      <c r="D1325" s="46" t="s">
        <v>47</v>
      </c>
      <c r="E1325" s="46" t="s">
        <v>99</v>
      </c>
      <c r="F1325" s="46" t="s">
        <v>26</v>
      </c>
      <c r="G1325" s="46" t="s">
        <v>23</v>
      </c>
      <c r="H1325" s="46" t="s">
        <v>410</v>
      </c>
      <c r="I1325" s="46"/>
      <c r="J1325" s="47">
        <v>59230</v>
      </c>
      <c r="K1325" s="47">
        <v>59230</v>
      </c>
      <c r="L1325" s="11">
        <f>L1326</f>
        <v>59.23</v>
      </c>
      <c r="P1325" s="11">
        <f>P1326</f>
        <v>59.23</v>
      </c>
      <c r="Q1325" s="53"/>
      <c r="R1325" s="54"/>
    </row>
    <row r="1326" spans="1:18" ht="24" x14ac:dyDescent="0.2">
      <c r="A1326" s="41" t="s">
        <v>44</v>
      </c>
      <c r="B1326" s="42" t="s">
        <v>445</v>
      </c>
      <c r="C1326" s="46" t="s">
        <v>51</v>
      </c>
      <c r="D1326" s="46" t="s">
        <v>47</v>
      </c>
      <c r="E1326" s="46" t="s">
        <v>99</v>
      </c>
      <c r="F1326" s="46" t="s">
        <v>26</v>
      </c>
      <c r="G1326" s="46" t="s">
        <v>23</v>
      </c>
      <c r="H1326" s="46" t="s">
        <v>410</v>
      </c>
      <c r="I1326" s="46" t="s">
        <v>45</v>
      </c>
      <c r="J1326" s="47">
        <v>59230</v>
      </c>
      <c r="K1326" s="47">
        <v>59230</v>
      </c>
      <c r="L1326" s="55">
        <f>K1326/1000</f>
        <v>59.23</v>
      </c>
      <c r="M1326" s="12">
        <v>1</v>
      </c>
      <c r="P1326" s="56">
        <f>K1326/1000</f>
        <v>59.23</v>
      </c>
      <c r="Q1326" s="53"/>
      <c r="R1326" s="54"/>
    </row>
    <row r="1327" spans="1:18" ht="24" hidden="1" x14ac:dyDescent="0.2">
      <c r="A1327" s="41" t="s">
        <v>171</v>
      </c>
      <c r="B1327" s="42" t="s">
        <v>445</v>
      </c>
      <c r="C1327" s="46" t="s">
        <v>51</v>
      </c>
      <c r="D1327" s="46" t="s">
        <v>47</v>
      </c>
      <c r="E1327" s="46" t="s">
        <v>99</v>
      </c>
      <c r="F1327" s="46" t="s">
        <v>26</v>
      </c>
      <c r="G1327" s="46" t="s">
        <v>47</v>
      </c>
      <c r="H1327" s="46" t="s">
        <v>28</v>
      </c>
      <c r="I1327" s="46"/>
      <c r="J1327" s="47">
        <v>0</v>
      </c>
      <c r="K1327" s="47">
        <v>0</v>
      </c>
      <c r="L1327" s="51">
        <f>L1328</f>
        <v>0</v>
      </c>
      <c r="P1327" s="52">
        <f>P1328</f>
        <v>0</v>
      </c>
      <c r="Q1327" s="53"/>
      <c r="R1327" s="54"/>
    </row>
    <row r="1328" spans="1:18" ht="24" hidden="1" x14ac:dyDescent="0.2">
      <c r="A1328" s="41" t="s">
        <v>411</v>
      </c>
      <c r="B1328" s="42" t="s">
        <v>445</v>
      </c>
      <c r="C1328" s="46" t="s">
        <v>51</v>
      </c>
      <c r="D1328" s="46" t="s">
        <v>47</v>
      </c>
      <c r="E1328" s="46" t="s">
        <v>99</v>
      </c>
      <c r="F1328" s="46" t="s">
        <v>26</v>
      </c>
      <c r="G1328" s="46" t="s">
        <v>47</v>
      </c>
      <c r="H1328" s="46" t="s">
        <v>412</v>
      </c>
      <c r="I1328" s="46"/>
      <c r="J1328" s="47">
        <v>0</v>
      </c>
      <c r="K1328" s="47">
        <v>0</v>
      </c>
      <c r="L1328" s="51">
        <f>L1329</f>
        <v>0</v>
      </c>
      <c r="P1328" s="52">
        <f>P1329</f>
        <v>0</v>
      </c>
      <c r="Q1328" s="53"/>
      <c r="R1328" s="54"/>
    </row>
    <row r="1329" spans="1:18" ht="24" hidden="1" x14ac:dyDescent="0.2">
      <c r="A1329" s="41" t="s">
        <v>44</v>
      </c>
      <c r="B1329" s="42" t="s">
        <v>445</v>
      </c>
      <c r="C1329" s="46" t="s">
        <v>51</v>
      </c>
      <c r="D1329" s="46" t="s">
        <v>47</v>
      </c>
      <c r="E1329" s="46" t="s">
        <v>99</v>
      </c>
      <c r="F1329" s="46" t="s">
        <v>26</v>
      </c>
      <c r="G1329" s="46" t="s">
        <v>47</v>
      </c>
      <c r="H1329" s="46" t="s">
        <v>412</v>
      </c>
      <c r="I1329" s="46" t="s">
        <v>45</v>
      </c>
      <c r="J1329" s="47">
        <v>0</v>
      </c>
      <c r="K1329" s="47">
        <v>0</v>
      </c>
      <c r="L1329" s="11">
        <f>L1330+L1331</f>
        <v>0</v>
      </c>
      <c r="P1329" s="11">
        <f>P1330+P1331</f>
        <v>0</v>
      </c>
      <c r="Q1329" s="53"/>
      <c r="R1329" s="54"/>
    </row>
    <row r="1330" spans="1:18" ht="24" hidden="1" x14ac:dyDescent="0.2">
      <c r="A1330" s="41" t="s">
        <v>413</v>
      </c>
      <c r="B1330" s="42" t="s">
        <v>445</v>
      </c>
      <c r="C1330" s="46" t="s">
        <v>51</v>
      </c>
      <c r="D1330" s="46" t="s">
        <v>47</v>
      </c>
      <c r="E1330" s="46" t="s">
        <v>99</v>
      </c>
      <c r="F1330" s="46" t="s">
        <v>26</v>
      </c>
      <c r="G1330" s="46" t="s">
        <v>47</v>
      </c>
      <c r="H1330" s="46" t="s">
        <v>414</v>
      </c>
      <c r="I1330" s="46"/>
      <c r="J1330" s="47">
        <v>0</v>
      </c>
      <c r="K1330" s="47">
        <v>0</v>
      </c>
      <c r="L1330" s="55">
        <f>K1330/1000</f>
        <v>0</v>
      </c>
      <c r="M1330" s="12">
        <v>1</v>
      </c>
      <c r="P1330" s="56">
        <f>K1330/1000</f>
        <v>0</v>
      </c>
      <c r="Q1330" s="53"/>
      <c r="R1330" s="54"/>
    </row>
    <row r="1331" spans="1:18" ht="24" hidden="1" x14ac:dyDescent="0.2">
      <c r="A1331" s="41" t="s">
        <v>44</v>
      </c>
      <c r="B1331" s="42" t="s">
        <v>445</v>
      </c>
      <c r="C1331" s="46" t="s">
        <v>51</v>
      </c>
      <c r="D1331" s="46" t="s">
        <v>47</v>
      </c>
      <c r="E1331" s="46" t="s">
        <v>99</v>
      </c>
      <c r="F1331" s="46" t="s">
        <v>26</v>
      </c>
      <c r="G1331" s="46" t="s">
        <v>47</v>
      </c>
      <c r="H1331" s="46" t="s">
        <v>414</v>
      </c>
      <c r="I1331" s="46" t="s">
        <v>45</v>
      </c>
      <c r="J1331" s="47">
        <v>0</v>
      </c>
      <c r="K1331" s="47">
        <v>0</v>
      </c>
      <c r="L1331" s="55">
        <f>K1331/1000</f>
        <v>0</v>
      </c>
      <c r="M1331" s="12">
        <v>1</v>
      </c>
      <c r="P1331" s="56">
        <f>K1331/1000</f>
        <v>0</v>
      </c>
      <c r="Q1331" s="53"/>
      <c r="R1331" s="54"/>
    </row>
    <row r="1332" spans="1:18" ht="36" hidden="1" x14ac:dyDescent="0.2">
      <c r="A1332" s="41" t="s">
        <v>415</v>
      </c>
      <c r="B1332" s="42" t="s">
        <v>445</v>
      </c>
      <c r="C1332" s="46" t="s">
        <v>51</v>
      </c>
      <c r="D1332" s="46" t="s">
        <v>47</v>
      </c>
      <c r="E1332" s="46" t="s">
        <v>99</v>
      </c>
      <c r="F1332" s="46" t="s">
        <v>26</v>
      </c>
      <c r="G1332" s="46" t="s">
        <v>47</v>
      </c>
      <c r="H1332" s="46" t="s">
        <v>416</v>
      </c>
      <c r="I1332" s="46"/>
      <c r="J1332" s="47">
        <v>0</v>
      </c>
      <c r="K1332" s="47">
        <v>0</v>
      </c>
      <c r="L1332" s="51">
        <f>L1333</f>
        <v>0</v>
      </c>
      <c r="P1332" s="52">
        <f>P1333</f>
        <v>0</v>
      </c>
      <c r="Q1332" s="53"/>
      <c r="R1332" s="54"/>
    </row>
    <row r="1333" spans="1:18" ht="24" hidden="1" x14ac:dyDescent="0.2">
      <c r="A1333" s="41" t="s">
        <v>44</v>
      </c>
      <c r="B1333" s="42" t="s">
        <v>445</v>
      </c>
      <c r="C1333" s="46" t="s">
        <v>51</v>
      </c>
      <c r="D1333" s="46" t="s">
        <v>47</v>
      </c>
      <c r="E1333" s="46" t="s">
        <v>99</v>
      </c>
      <c r="F1333" s="46" t="s">
        <v>26</v>
      </c>
      <c r="G1333" s="46" t="s">
        <v>47</v>
      </c>
      <c r="H1333" s="46" t="s">
        <v>416</v>
      </c>
      <c r="I1333" s="46" t="s">
        <v>45</v>
      </c>
      <c r="J1333" s="47">
        <v>0</v>
      </c>
      <c r="K1333" s="47">
        <v>0</v>
      </c>
      <c r="L1333" s="51">
        <f>L1334</f>
        <v>0</v>
      </c>
      <c r="P1333" s="52">
        <f>P1334</f>
        <v>0</v>
      </c>
      <c r="Q1333" s="53"/>
      <c r="R1333" s="54"/>
    </row>
    <row r="1334" spans="1:18" hidden="1" x14ac:dyDescent="0.2">
      <c r="A1334" s="41" t="s">
        <v>417</v>
      </c>
      <c r="B1334" s="42" t="s">
        <v>445</v>
      </c>
      <c r="C1334" s="46" t="s">
        <v>51</v>
      </c>
      <c r="D1334" s="46" t="s">
        <v>47</v>
      </c>
      <c r="E1334" s="46" t="s">
        <v>99</v>
      </c>
      <c r="F1334" s="46" t="s">
        <v>26</v>
      </c>
      <c r="G1334" s="46" t="s">
        <v>47</v>
      </c>
      <c r="H1334" s="46" t="s">
        <v>418</v>
      </c>
      <c r="I1334" s="46"/>
      <c r="J1334" s="47">
        <v>0</v>
      </c>
      <c r="K1334" s="47">
        <v>0</v>
      </c>
      <c r="L1334" s="11">
        <f>L1335</f>
        <v>0</v>
      </c>
      <c r="P1334" s="11">
        <f>P1335</f>
        <v>0</v>
      </c>
      <c r="Q1334" s="53"/>
      <c r="R1334" s="54"/>
    </row>
    <row r="1335" spans="1:18" ht="24" hidden="1" x14ac:dyDescent="0.2">
      <c r="A1335" s="41" t="s">
        <v>44</v>
      </c>
      <c r="B1335" s="42" t="s">
        <v>445</v>
      </c>
      <c r="C1335" s="46" t="s">
        <v>51</v>
      </c>
      <c r="D1335" s="46" t="s">
        <v>47</v>
      </c>
      <c r="E1335" s="46" t="s">
        <v>99</v>
      </c>
      <c r="F1335" s="46" t="s">
        <v>26</v>
      </c>
      <c r="G1335" s="46" t="s">
        <v>47</v>
      </c>
      <c r="H1335" s="46" t="s">
        <v>418</v>
      </c>
      <c r="I1335" s="46" t="s">
        <v>45</v>
      </c>
      <c r="J1335" s="47">
        <v>0</v>
      </c>
      <c r="K1335" s="47">
        <v>0</v>
      </c>
      <c r="L1335" s="55">
        <f>K1335/1000</f>
        <v>0</v>
      </c>
      <c r="M1335" s="12">
        <v>1</v>
      </c>
      <c r="P1335" s="56">
        <f>K1335/1000</f>
        <v>0</v>
      </c>
      <c r="Q1335" s="53"/>
      <c r="R1335" s="54"/>
    </row>
    <row r="1336" spans="1:18" hidden="1" x14ac:dyDescent="0.2">
      <c r="A1336" s="41" t="s">
        <v>419</v>
      </c>
      <c r="B1336" s="42" t="s">
        <v>445</v>
      </c>
      <c r="C1336" s="46" t="s">
        <v>51</v>
      </c>
      <c r="D1336" s="46" t="s">
        <v>47</v>
      </c>
      <c r="E1336" s="46" t="s">
        <v>99</v>
      </c>
      <c r="F1336" s="46" t="s">
        <v>26</v>
      </c>
      <c r="G1336" s="46" t="s">
        <v>47</v>
      </c>
      <c r="H1336" s="46" t="s">
        <v>420</v>
      </c>
      <c r="I1336" s="46"/>
      <c r="J1336" s="47">
        <v>0</v>
      </c>
      <c r="K1336" s="47">
        <v>0</v>
      </c>
      <c r="L1336" s="51">
        <f t="shared" ref="L1336:L1342" si="8">L1337</f>
        <v>0</v>
      </c>
      <c r="P1336" s="52">
        <f t="shared" ref="P1336:P1342" si="9">P1337</f>
        <v>0</v>
      </c>
      <c r="Q1336" s="53"/>
      <c r="R1336" s="54"/>
    </row>
    <row r="1337" spans="1:18" ht="24" hidden="1" x14ac:dyDescent="0.2">
      <c r="A1337" s="41" t="s">
        <v>44</v>
      </c>
      <c r="B1337" s="42" t="s">
        <v>445</v>
      </c>
      <c r="C1337" s="46" t="s">
        <v>51</v>
      </c>
      <c r="D1337" s="46" t="s">
        <v>47</v>
      </c>
      <c r="E1337" s="46" t="s">
        <v>99</v>
      </c>
      <c r="F1337" s="46" t="s">
        <v>26</v>
      </c>
      <c r="G1337" s="46" t="s">
        <v>47</v>
      </c>
      <c r="H1337" s="46" t="s">
        <v>420</v>
      </c>
      <c r="I1337" s="46" t="s">
        <v>45</v>
      </c>
      <c r="J1337" s="47">
        <v>0</v>
      </c>
      <c r="K1337" s="47">
        <v>0</v>
      </c>
      <c r="L1337" s="51">
        <f t="shared" si="8"/>
        <v>0</v>
      </c>
      <c r="P1337" s="52">
        <f t="shared" si="9"/>
        <v>0</v>
      </c>
      <c r="Q1337" s="53"/>
      <c r="R1337" s="54"/>
    </row>
    <row r="1338" spans="1:18" hidden="1" x14ac:dyDescent="0.2">
      <c r="A1338" s="41" t="s">
        <v>421</v>
      </c>
      <c r="B1338" s="42" t="s">
        <v>445</v>
      </c>
      <c r="C1338" s="46" t="s">
        <v>51</v>
      </c>
      <c r="D1338" s="46" t="s">
        <v>47</v>
      </c>
      <c r="E1338" s="46" t="s">
        <v>99</v>
      </c>
      <c r="F1338" s="46" t="s">
        <v>26</v>
      </c>
      <c r="G1338" s="46" t="s">
        <v>47</v>
      </c>
      <c r="H1338" s="46" t="s">
        <v>422</v>
      </c>
      <c r="I1338" s="46"/>
      <c r="J1338" s="47">
        <v>0</v>
      </c>
      <c r="K1338" s="47">
        <v>0</v>
      </c>
      <c r="L1338" s="51">
        <f t="shared" si="8"/>
        <v>0</v>
      </c>
      <c r="P1338" s="52">
        <f t="shared" si="9"/>
        <v>0</v>
      </c>
      <c r="Q1338" s="53"/>
      <c r="R1338" s="54"/>
    </row>
    <row r="1339" spans="1:18" ht="24" hidden="1" x14ac:dyDescent="0.2">
      <c r="A1339" s="41" t="s">
        <v>44</v>
      </c>
      <c r="B1339" s="42" t="s">
        <v>445</v>
      </c>
      <c r="C1339" s="46" t="s">
        <v>51</v>
      </c>
      <c r="D1339" s="46" t="s">
        <v>47</v>
      </c>
      <c r="E1339" s="46" t="s">
        <v>99</v>
      </c>
      <c r="F1339" s="46" t="s">
        <v>26</v>
      </c>
      <c r="G1339" s="46" t="s">
        <v>47</v>
      </c>
      <c r="H1339" s="46" t="s">
        <v>422</v>
      </c>
      <c r="I1339" s="46" t="s">
        <v>45</v>
      </c>
      <c r="J1339" s="47">
        <v>0</v>
      </c>
      <c r="K1339" s="47">
        <v>0</v>
      </c>
      <c r="L1339" s="51">
        <f t="shared" si="8"/>
        <v>0</v>
      </c>
      <c r="P1339" s="52">
        <f t="shared" si="9"/>
        <v>0</v>
      </c>
      <c r="Q1339" s="53"/>
      <c r="R1339" s="54"/>
    </row>
    <row r="1340" spans="1:18" ht="24" hidden="1" x14ac:dyDescent="0.2">
      <c r="A1340" s="41" t="s">
        <v>423</v>
      </c>
      <c r="B1340" s="42" t="s">
        <v>445</v>
      </c>
      <c r="C1340" s="46" t="s">
        <v>51</v>
      </c>
      <c r="D1340" s="46" t="s">
        <v>47</v>
      </c>
      <c r="E1340" s="46" t="s">
        <v>99</v>
      </c>
      <c r="F1340" s="46" t="s">
        <v>26</v>
      </c>
      <c r="G1340" s="46" t="s">
        <v>47</v>
      </c>
      <c r="H1340" s="46" t="s">
        <v>424</v>
      </c>
      <c r="I1340" s="46"/>
      <c r="J1340" s="47">
        <v>0</v>
      </c>
      <c r="K1340" s="47">
        <v>0</v>
      </c>
      <c r="L1340" s="51">
        <f t="shared" si="8"/>
        <v>0</v>
      </c>
      <c r="P1340" s="52">
        <f t="shared" si="9"/>
        <v>0</v>
      </c>
      <c r="Q1340" s="53"/>
      <c r="R1340" s="54"/>
    </row>
    <row r="1341" spans="1:18" ht="24" hidden="1" x14ac:dyDescent="0.2">
      <c r="A1341" s="41" t="s">
        <v>44</v>
      </c>
      <c r="B1341" s="42" t="s">
        <v>445</v>
      </c>
      <c r="C1341" s="46" t="s">
        <v>51</v>
      </c>
      <c r="D1341" s="46" t="s">
        <v>47</v>
      </c>
      <c r="E1341" s="46" t="s">
        <v>99</v>
      </c>
      <c r="F1341" s="46" t="s">
        <v>26</v>
      </c>
      <c r="G1341" s="46" t="s">
        <v>47</v>
      </c>
      <c r="H1341" s="46" t="s">
        <v>424</v>
      </c>
      <c r="I1341" s="46" t="s">
        <v>45</v>
      </c>
      <c r="J1341" s="47">
        <v>0</v>
      </c>
      <c r="K1341" s="47">
        <v>0</v>
      </c>
      <c r="L1341" s="51">
        <f t="shared" si="8"/>
        <v>0</v>
      </c>
      <c r="P1341" s="52">
        <f t="shared" si="9"/>
        <v>0</v>
      </c>
      <c r="Q1341" s="53"/>
      <c r="R1341" s="54"/>
    </row>
    <row r="1342" spans="1:18" hidden="1" x14ac:dyDescent="0.2">
      <c r="A1342" s="41" t="s">
        <v>425</v>
      </c>
      <c r="B1342" s="42" t="s">
        <v>445</v>
      </c>
      <c r="C1342" s="46" t="s">
        <v>51</v>
      </c>
      <c r="D1342" s="46" t="s">
        <v>47</v>
      </c>
      <c r="E1342" s="46" t="s">
        <v>99</v>
      </c>
      <c r="F1342" s="46" t="s">
        <v>26</v>
      </c>
      <c r="G1342" s="46" t="s">
        <v>47</v>
      </c>
      <c r="H1342" s="46" t="s">
        <v>426</v>
      </c>
      <c r="I1342" s="46"/>
      <c r="J1342" s="47">
        <v>0</v>
      </c>
      <c r="K1342" s="47">
        <v>0</v>
      </c>
      <c r="L1342" s="11">
        <f t="shared" si="8"/>
        <v>0</v>
      </c>
      <c r="P1342" s="11">
        <f t="shared" si="9"/>
        <v>0</v>
      </c>
      <c r="Q1342" s="53"/>
      <c r="R1342" s="54"/>
    </row>
    <row r="1343" spans="1:18" ht="24" hidden="1" x14ac:dyDescent="0.2">
      <c r="A1343" s="41" t="s">
        <v>44</v>
      </c>
      <c r="B1343" s="42" t="s">
        <v>445</v>
      </c>
      <c r="C1343" s="46" t="s">
        <v>51</v>
      </c>
      <c r="D1343" s="46" t="s">
        <v>47</v>
      </c>
      <c r="E1343" s="46" t="s">
        <v>99</v>
      </c>
      <c r="F1343" s="46" t="s">
        <v>26</v>
      </c>
      <c r="G1343" s="46" t="s">
        <v>47</v>
      </c>
      <c r="H1343" s="46" t="s">
        <v>426</v>
      </c>
      <c r="I1343" s="46" t="s">
        <v>45</v>
      </c>
      <c r="J1343" s="47">
        <v>0</v>
      </c>
      <c r="K1343" s="47">
        <v>0</v>
      </c>
      <c r="L1343" s="55">
        <f>K1343/1000</f>
        <v>0</v>
      </c>
      <c r="M1343" s="12">
        <v>1</v>
      </c>
      <c r="P1343" s="56">
        <f>K1343/1000</f>
        <v>0</v>
      </c>
      <c r="Q1343" s="53"/>
      <c r="R1343" s="54"/>
    </row>
    <row r="1344" spans="1:18" hidden="1" x14ac:dyDescent="0.2">
      <c r="A1344" s="41" t="s">
        <v>427</v>
      </c>
      <c r="B1344" s="42" t="s">
        <v>445</v>
      </c>
      <c r="C1344" s="46" t="s">
        <v>51</v>
      </c>
      <c r="D1344" s="46" t="s">
        <v>47</v>
      </c>
      <c r="E1344" s="46" t="s">
        <v>99</v>
      </c>
      <c r="F1344" s="46" t="s">
        <v>26</v>
      </c>
      <c r="G1344" s="46" t="s">
        <v>47</v>
      </c>
      <c r="H1344" s="46" t="s">
        <v>428</v>
      </c>
      <c r="I1344" s="46"/>
      <c r="J1344" s="47">
        <v>0</v>
      </c>
      <c r="K1344" s="47">
        <v>0</v>
      </c>
      <c r="L1344" s="51" t="e">
        <f>L1345</f>
        <v>#REF!</v>
      </c>
      <c r="P1344" s="52" t="e">
        <f>P1345</f>
        <v>#REF!</v>
      </c>
      <c r="Q1344" s="53"/>
      <c r="R1344" s="54"/>
    </row>
    <row r="1345" spans="1:18" ht="24" hidden="1" x14ac:dyDescent="0.2">
      <c r="A1345" s="41" t="s">
        <v>44</v>
      </c>
      <c r="B1345" s="42" t="s">
        <v>445</v>
      </c>
      <c r="C1345" s="46" t="s">
        <v>51</v>
      </c>
      <c r="D1345" s="46" t="s">
        <v>47</v>
      </c>
      <c r="E1345" s="46" t="s">
        <v>99</v>
      </c>
      <c r="F1345" s="46" t="s">
        <v>26</v>
      </c>
      <c r="G1345" s="46" t="s">
        <v>47</v>
      </c>
      <c r="H1345" s="46" t="s">
        <v>428</v>
      </c>
      <c r="I1345" s="46" t="s">
        <v>45</v>
      </c>
      <c r="J1345" s="47">
        <v>0</v>
      </c>
      <c r="K1345" s="47">
        <v>0</v>
      </c>
      <c r="L1345" s="51" t="e">
        <f>L1346</f>
        <v>#REF!</v>
      </c>
      <c r="P1345" s="52" t="e">
        <f>P1346</f>
        <v>#REF!</v>
      </c>
      <c r="Q1345" s="53"/>
      <c r="R1345" s="54"/>
    </row>
    <row r="1346" spans="1:18" hidden="1" x14ac:dyDescent="0.2">
      <c r="A1346" s="41" t="s">
        <v>429</v>
      </c>
      <c r="B1346" s="42" t="s">
        <v>445</v>
      </c>
      <c r="C1346" s="46" t="s">
        <v>51</v>
      </c>
      <c r="D1346" s="46" t="s">
        <v>47</v>
      </c>
      <c r="E1346" s="46" t="s">
        <v>99</v>
      </c>
      <c r="F1346" s="46" t="s">
        <v>26</v>
      </c>
      <c r="G1346" s="46" t="s">
        <v>47</v>
      </c>
      <c r="H1346" s="46" t="s">
        <v>430</v>
      </c>
      <c r="I1346" s="46"/>
      <c r="J1346" s="47">
        <v>0</v>
      </c>
      <c r="K1346" s="47">
        <v>0</v>
      </c>
      <c r="L1346" s="51" t="e">
        <f>L1356+L1347</f>
        <v>#REF!</v>
      </c>
      <c r="P1346" s="52" t="e">
        <f>P1356+P1347</f>
        <v>#REF!</v>
      </c>
      <c r="Q1346" s="53"/>
      <c r="R1346" s="54"/>
    </row>
    <row r="1347" spans="1:18" ht="24" hidden="1" x14ac:dyDescent="0.2">
      <c r="A1347" s="41" t="s">
        <v>44</v>
      </c>
      <c r="B1347" s="42" t="s">
        <v>445</v>
      </c>
      <c r="C1347" s="46" t="s">
        <v>51</v>
      </c>
      <c r="D1347" s="46" t="s">
        <v>47</v>
      </c>
      <c r="E1347" s="46" t="s">
        <v>99</v>
      </c>
      <c r="F1347" s="46" t="s">
        <v>26</v>
      </c>
      <c r="G1347" s="46" t="s">
        <v>47</v>
      </c>
      <c r="H1347" s="46" t="s">
        <v>430</v>
      </c>
      <c r="I1347" s="46" t="s">
        <v>45</v>
      </c>
      <c r="J1347" s="47">
        <v>0</v>
      </c>
      <c r="K1347" s="47">
        <v>0</v>
      </c>
      <c r="L1347" s="51">
        <f>L1348+L1352</f>
        <v>0</v>
      </c>
      <c r="P1347" s="52">
        <f>P1348+P1352</f>
        <v>0</v>
      </c>
      <c r="Q1347" s="53"/>
      <c r="R1347" s="54"/>
    </row>
    <row r="1348" spans="1:18" ht="24" hidden="1" x14ac:dyDescent="0.2">
      <c r="A1348" s="41" t="s">
        <v>403</v>
      </c>
      <c r="B1348" s="42" t="s">
        <v>445</v>
      </c>
      <c r="C1348" s="42" t="s">
        <v>51</v>
      </c>
      <c r="D1348" s="42" t="s">
        <v>47</v>
      </c>
      <c r="E1348" s="46" t="s">
        <v>99</v>
      </c>
      <c r="F1348" s="46" t="s">
        <v>26</v>
      </c>
      <c r="G1348" s="46" t="s">
        <v>47</v>
      </c>
      <c r="H1348" s="46" t="s">
        <v>404</v>
      </c>
      <c r="I1348" s="46"/>
      <c r="J1348" s="47">
        <v>0</v>
      </c>
      <c r="K1348" s="47">
        <v>0</v>
      </c>
      <c r="L1348" s="51">
        <f>L1349</f>
        <v>0</v>
      </c>
      <c r="P1348" s="52">
        <f>P1349</f>
        <v>0</v>
      </c>
      <c r="Q1348" s="53"/>
      <c r="R1348" s="54"/>
    </row>
    <row r="1349" spans="1:18" ht="24" hidden="1" x14ac:dyDescent="0.2">
      <c r="A1349" s="41" t="s">
        <v>44</v>
      </c>
      <c r="B1349" s="42" t="s">
        <v>445</v>
      </c>
      <c r="C1349" s="42" t="s">
        <v>51</v>
      </c>
      <c r="D1349" s="42" t="s">
        <v>47</v>
      </c>
      <c r="E1349" s="46" t="s">
        <v>99</v>
      </c>
      <c r="F1349" s="46" t="s">
        <v>26</v>
      </c>
      <c r="G1349" s="46" t="s">
        <v>47</v>
      </c>
      <c r="H1349" s="46" t="s">
        <v>404</v>
      </c>
      <c r="I1349" s="46" t="s">
        <v>45</v>
      </c>
      <c r="J1349" s="47">
        <v>0</v>
      </c>
      <c r="K1349" s="47">
        <v>0</v>
      </c>
      <c r="L1349" s="51">
        <f>L1350</f>
        <v>0</v>
      </c>
      <c r="P1349" s="52">
        <f>P1350</f>
        <v>0</v>
      </c>
      <c r="Q1349" s="53"/>
      <c r="R1349" s="54"/>
    </row>
    <row r="1350" spans="1:18" ht="36" hidden="1" x14ac:dyDescent="0.2">
      <c r="A1350" s="41" t="s">
        <v>405</v>
      </c>
      <c r="B1350" s="42" t="s">
        <v>445</v>
      </c>
      <c r="C1350" s="42" t="s">
        <v>51</v>
      </c>
      <c r="D1350" s="42" t="s">
        <v>47</v>
      </c>
      <c r="E1350" s="46" t="s">
        <v>99</v>
      </c>
      <c r="F1350" s="46" t="s">
        <v>26</v>
      </c>
      <c r="G1350" s="46" t="s">
        <v>47</v>
      </c>
      <c r="H1350" s="46" t="s">
        <v>406</v>
      </c>
      <c r="I1350" s="46"/>
      <c r="J1350" s="47">
        <v>0</v>
      </c>
      <c r="K1350" s="47">
        <v>0</v>
      </c>
      <c r="L1350" s="11">
        <f>L1351</f>
        <v>0</v>
      </c>
      <c r="P1350" s="11">
        <f>P1351</f>
        <v>0</v>
      </c>
      <c r="Q1350" s="53"/>
      <c r="R1350" s="54"/>
    </row>
    <row r="1351" spans="1:18" ht="24" hidden="1" x14ac:dyDescent="0.2">
      <c r="A1351" s="41" t="s">
        <v>44</v>
      </c>
      <c r="B1351" s="42" t="s">
        <v>445</v>
      </c>
      <c r="C1351" s="42" t="s">
        <v>51</v>
      </c>
      <c r="D1351" s="42" t="s">
        <v>47</v>
      </c>
      <c r="E1351" s="46" t="s">
        <v>99</v>
      </c>
      <c r="F1351" s="46" t="s">
        <v>26</v>
      </c>
      <c r="G1351" s="46" t="s">
        <v>47</v>
      </c>
      <c r="H1351" s="46" t="s">
        <v>406</v>
      </c>
      <c r="I1351" s="46" t="s">
        <v>45</v>
      </c>
      <c r="J1351" s="47">
        <v>0</v>
      </c>
      <c r="K1351" s="47">
        <v>0</v>
      </c>
      <c r="L1351" s="55">
        <f>K1351/1000</f>
        <v>0</v>
      </c>
      <c r="M1351" s="12">
        <v>1</v>
      </c>
      <c r="P1351" s="56">
        <f>K1351/1000</f>
        <v>0</v>
      </c>
      <c r="Q1351" s="53"/>
      <c r="R1351" s="54"/>
    </row>
    <row r="1352" spans="1:18" hidden="1" x14ac:dyDescent="0.2">
      <c r="A1352" s="41" t="s">
        <v>93</v>
      </c>
      <c r="B1352" s="42" t="s">
        <v>445</v>
      </c>
      <c r="C1352" s="42" t="s">
        <v>51</v>
      </c>
      <c r="D1352" s="42" t="s">
        <v>47</v>
      </c>
      <c r="E1352" s="46" t="s">
        <v>94</v>
      </c>
      <c r="F1352" s="46" t="s">
        <v>26</v>
      </c>
      <c r="G1352" s="46" t="s">
        <v>27</v>
      </c>
      <c r="H1352" s="46" t="s">
        <v>28</v>
      </c>
      <c r="I1352" s="46"/>
      <c r="J1352" s="47">
        <v>0</v>
      </c>
      <c r="K1352" s="47">
        <v>0</v>
      </c>
      <c r="L1352" s="51">
        <f>L1353</f>
        <v>0</v>
      </c>
      <c r="P1352" s="52">
        <f>P1353</f>
        <v>0</v>
      </c>
      <c r="Q1352" s="53"/>
      <c r="R1352" s="54"/>
    </row>
    <row r="1353" spans="1:18" hidden="1" x14ac:dyDescent="0.2">
      <c r="A1353" s="41" t="s">
        <v>95</v>
      </c>
      <c r="B1353" s="42" t="s">
        <v>445</v>
      </c>
      <c r="C1353" s="42" t="s">
        <v>51</v>
      </c>
      <c r="D1353" s="42" t="s">
        <v>47</v>
      </c>
      <c r="E1353" s="46" t="s">
        <v>94</v>
      </c>
      <c r="F1353" s="46" t="s">
        <v>96</v>
      </c>
      <c r="G1353" s="46" t="s">
        <v>27</v>
      </c>
      <c r="H1353" s="46" t="s">
        <v>28</v>
      </c>
      <c r="I1353" s="46"/>
      <c r="J1353" s="47">
        <v>0</v>
      </c>
      <c r="K1353" s="47">
        <v>0</v>
      </c>
      <c r="L1353" s="51">
        <f>L1354</f>
        <v>0</v>
      </c>
      <c r="P1353" s="52">
        <f>P1354</f>
        <v>0</v>
      </c>
      <c r="Q1353" s="53"/>
      <c r="R1353" s="54"/>
    </row>
    <row r="1354" spans="1:18" ht="72" hidden="1" x14ac:dyDescent="0.2">
      <c r="A1354" s="41" t="s">
        <v>517</v>
      </c>
      <c r="B1354" s="42" t="s">
        <v>445</v>
      </c>
      <c r="C1354" s="42" t="s">
        <v>51</v>
      </c>
      <c r="D1354" s="42" t="s">
        <v>47</v>
      </c>
      <c r="E1354" s="46" t="s">
        <v>94</v>
      </c>
      <c r="F1354" s="46" t="s">
        <v>96</v>
      </c>
      <c r="G1354" s="46" t="s">
        <v>27</v>
      </c>
      <c r="H1354" s="46" t="s">
        <v>518</v>
      </c>
      <c r="I1354" s="46"/>
      <c r="J1354" s="47">
        <v>0</v>
      </c>
      <c r="K1354" s="47">
        <v>0</v>
      </c>
      <c r="L1354" s="11">
        <f>L1355</f>
        <v>0</v>
      </c>
      <c r="P1354" s="11">
        <f>P1355</f>
        <v>0</v>
      </c>
      <c r="Q1354" s="53"/>
      <c r="R1354" s="54"/>
    </row>
    <row r="1355" spans="1:18" ht="24" hidden="1" x14ac:dyDescent="0.2">
      <c r="A1355" s="41" t="s">
        <v>44</v>
      </c>
      <c r="B1355" s="42" t="s">
        <v>445</v>
      </c>
      <c r="C1355" s="42" t="s">
        <v>51</v>
      </c>
      <c r="D1355" s="42" t="s">
        <v>47</v>
      </c>
      <c r="E1355" s="46" t="s">
        <v>94</v>
      </c>
      <c r="F1355" s="46" t="s">
        <v>96</v>
      </c>
      <c r="G1355" s="46" t="s">
        <v>27</v>
      </c>
      <c r="H1355" s="46" t="s">
        <v>518</v>
      </c>
      <c r="I1355" s="46" t="s">
        <v>45</v>
      </c>
      <c r="J1355" s="47">
        <v>0</v>
      </c>
      <c r="K1355" s="47">
        <v>0</v>
      </c>
      <c r="L1355" s="55">
        <f>K1355/1000</f>
        <v>0</v>
      </c>
      <c r="M1355" s="12">
        <v>1</v>
      </c>
      <c r="P1355" s="56">
        <f>K1355/1000</f>
        <v>0</v>
      </c>
      <c r="Q1355" s="53"/>
      <c r="R1355" s="54"/>
    </row>
    <row r="1356" spans="1:18" hidden="1" x14ac:dyDescent="0.2">
      <c r="A1356" s="41" t="s">
        <v>194</v>
      </c>
      <c r="B1356" s="42" t="s">
        <v>445</v>
      </c>
      <c r="C1356" s="46" t="s">
        <v>323</v>
      </c>
      <c r="D1356" s="46"/>
      <c r="E1356" s="46"/>
      <c r="F1356" s="46"/>
      <c r="G1356" s="46"/>
      <c r="H1356" s="46"/>
      <c r="I1356" s="46"/>
      <c r="J1356" s="47">
        <v>0</v>
      </c>
      <c r="K1356" s="47">
        <v>0</v>
      </c>
      <c r="L1356" s="11" t="e">
        <f>L1357+L1361+L1365+#REF!+#REF!+#REF!+#REF!+#REF!+#REF!+#REF!+#REF!+#REF!</f>
        <v>#REF!</v>
      </c>
      <c r="P1356" s="11" t="e">
        <f>P1357+P1361+P1365+#REF!+#REF!+#REF!+#REF!+#REF!+#REF!+#REF!</f>
        <v>#REF!</v>
      </c>
      <c r="Q1356" s="53"/>
      <c r="R1356" s="54"/>
    </row>
    <row r="1357" spans="1:18" hidden="1" x14ac:dyDescent="0.2">
      <c r="A1357" s="41" t="s">
        <v>448</v>
      </c>
      <c r="B1357" s="42" t="s">
        <v>445</v>
      </c>
      <c r="C1357" s="46" t="s">
        <v>323</v>
      </c>
      <c r="D1357" s="46" t="s">
        <v>23</v>
      </c>
      <c r="E1357" s="46"/>
      <c r="F1357" s="46"/>
      <c r="G1357" s="46"/>
      <c r="H1357" s="46"/>
      <c r="I1357" s="46"/>
      <c r="J1357" s="47">
        <v>0</v>
      </c>
      <c r="K1357" s="47">
        <v>0</v>
      </c>
      <c r="L1357" s="11">
        <f>L1358</f>
        <v>0</v>
      </c>
      <c r="P1357" s="11">
        <f>P1358</f>
        <v>0</v>
      </c>
      <c r="Q1357" s="53"/>
      <c r="R1357" s="54"/>
    </row>
    <row r="1358" spans="1:18" ht="36" hidden="1" x14ac:dyDescent="0.2">
      <c r="A1358" s="41" t="s">
        <v>196</v>
      </c>
      <c r="B1358" s="42" t="s">
        <v>445</v>
      </c>
      <c r="C1358" s="46" t="s">
        <v>323</v>
      </c>
      <c r="D1358" s="46" t="s">
        <v>23</v>
      </c>
      <c r="E1358" s="46" t="s">
        <v>51</v>
      </c>
      <c r="F1358" s="46" t="s">
        <v>26</v>
      </c>
      <c r="G1358" s="46" t="s">
        <v>27</v>
      </c>
      <c r="H1358" s="46" t="s">
        <v>28</v>
      </c>
      <c r="I1358" s="46"/>
      <c r="J1358" s="47">
        <v>0</v>
      </c>
      <c r="K1358" s="47">
        <v>0</v>
      </c>
      <c r="L1358" s="11">
        <f>L1359</f>
        <v>0</v>
      </c>
      <c r="P1358" s="11">
        <f>P1359</f>
        <v>0</v>
      </c>
      <c r="Q1358" s="53"/>
      <c r="R1358" s="54"/>
    </row>
    <row r="1359" spans="1:18" ht="48" hidden="1" x14ac:dyDescent="0.2">
      <c r="A1359" s="41" t="s">
        <v>197</v>
      </c>
      <c r="B1359" s="42" t="s">
        <v>445</v>
      </c>
      <c r="C1359" s="42">
        <v>11</v>
      </c>
      <c r="D1359" s="42" t="s">
        <v>23</v>
      </c>
      <c r="E1359" s="46" t="s">
        <v>51</v>
      </c>
      <c r="F1359" s="46" t="s">
        <v>26</v>
      </c>
      <c r="G1359" s="46" t="s">
        <v>21</v>
      </c>
      <c r="H1359" s="46" t="s">
        <v>28</v>
      </c>
      <c r="I1359" s="42"/>
      <c r="J1359" s="47">
        <v>0</v>
      </c>
      <c r="K1359" s="47">
        <v>0</v>
      </c>
      <c r="L1359" s="11">
        <f>L1360</f>
        <v>0</v>
      </c>
      <c r="P1359" s="11">
        <f>P1360</f>
        <v>0</v>
      </c>
      <c r="Q1359" s="53"/>
      <c r="R1359" s="54"/>
    </row>
    <row r="1360" spans="1:18" ht="24" hidden="1" x14ac:dyDescent="0.2">
      <c r="A1360" s="57" t="s">
        <v>608</v>
      </c>
      <c r="B1360" s="42" t="s">
        <v>445</v>
      </c>
      <c r="C1360" s="46" t="s">
        <v>323</v>
      </c>
      <c r="D1360" s="46" t="s">
        <v>23</v>
      </c>
      <c r="E1360" s="46" t="s">
        <v>51</v>
      </c>
      <c r="F1360" s="46" t="s">
        <v>26</v>
      </c>
      <c r="G1360" s="46" t="s">
        <v>21</v>
      </c>
      <c r="H1360" s="46" t="s">
        <v>609</v>
      </c>
      <c r="I1360" s="46"/>
      <c r="J1360" s="47">
        <v>0</v>
      </c>
      <c r="K1360" s="47">
        <v>0</v>
      </c>
      <c r="L1360" s="55">
        <f>K1360/1000</f>
        <v>0</v>
      </c>
      <c r="M1360" s="12">
        <v>1</v>
      </c>
      <c r="P1360" s="56">
        <f>K1360/1000</f>
        <v>0</v>
      </c>
      <c r="Q1360" s="53"/>
      <c r="R1360" s="54"/>
    </row>
    <row r="1361" spans="1:18" ht="24" hidden="1" x14ac:dyDescent="0.2">
      <c r="A1361" s="41" t="s">
        <v>44</v>
      </c>
      <c r="B1361" s="42" t="s">
        <v>445</v>
      </c>
      <c r="C1361" s="46" t="s">
        <v>323</v>
      </c>
      <c r="D1361" s="46" t="s">
        <v>23</v>
      </c>
      <c r="E1361" s="46" t="s">
        <v>51</v>
      </c>
      <c r="F1361" s="46" t="s">
        <v>26</v>
      </c>
      <c r="G1361" s="46" t="s">
        <v>21</v>
      </c>
      <c r="H1361" s="46" t="s">
        <v>609</v>
      </c>
      <c r="I1361" s="46" t="s">
        <v>45</v>
      </c>
      <c r="J1361" s="47">
        <v>0</v>
      </c>
      <c r="K1361" s="47">
        <v>0</v>
      </c>
      <c r="L1361" s="11">
        <f>L1362</f>
        <v>0</v>
      </c>
      <c r="P1361" s="11">
        <f>P1362</f>
        <v>0</v>
      </c>
      <c r="Q1361" s="53"/>
      <c r="R1361" s="54"/>
    </row>
    <row r="1362" spans="1:18" ht="72" hidden="1" x14ac:dyDescent="0.2">
      <c r="A1362" s="41" t="s">
        <v>610</v>
      </c>
      <c r="B1362" s="42" t="s">
        <v>445</v>
      </c>
      <c r="C1362" s="46" t="s">
        <v>323</v>
      </c>
      <c r="D1362" s="46" t="s">
        <v>23</v>
      </c>
      <c r="E1362" s="46" t="s">
        <v>51</v>
      </c>
      <c r="F1362" s="46" t="s">
        <v>26</v>
      </c>
      <c r="G1362" s="46" t="s">
        <v>21</v>
      </c>
      <c r="H1362" s="46" t="s">
        <v>611</v>
      </c>
      <c r="I1362" s="46"/>
      <c r="J1362" s="47">
        <v>0</v>
      </c>
      <c r="K1362" s="47">
        <v>0</v>
      </c>
      <c r="L1362" s="11">
        <f>L1363</f>
        <v>0</v>
      </c>
      <c r="P1362" s="11">
        <f>P1363</f>
        <v>0</v>
      </c>
      <c r="Q1362" s="53"/>
      <c r="R1362" s="54"/>
    </row>
    <row r="1363" spans="1:18" ht="24" hidden="1" x14ac:dyDescent="0.2">
      <c r="A1363" s="41" t="s">
        <v>44</v>
      </c>
      <c r="B1363" s="42" t="s">
        <v>445</v>
      </c>
      <c r="C1363" s="46" t="s">
        <v>323</v>
      </c>
      <c r="D1363" s="46" t="s">
        <v>23</v>
      </c>
      <c r="E1363" s="46" t="s">
        <v>51</v>
      </c>
      <c r="F1363" s="46" t="s">
        <v>26</v>
      </c>
      <c r="G1363" s="46" t="s">
        <v>21</v>
      </c>
      <c r="H1363" s="46" t="s">
        <v>611</v>
      </c>
      <c r="I1363" s="46" t="s">
        <v>45</v>
      </c>
      <c r="J1363" s="47">
        <v>0</v>
      </c>
      <c r="K1363" s="47">
        <v>0</v>
      </c>
      <c r="L1363" s="11">
        <f>L1364</f>
        <v>0</v>
      </c>
      <c r="P1363" s="11">
        <f>P1364</f>
        <v>0</v>
      </c>
      <c r="Q1363" s="53"/>
      <c r="R1363" s="54"/>
    </row>
    <row r="1364" spans="1:18" ht="72" hidden="1" x14ac:dyDescent="0.2">
      <c r="A1364" s="41" t="s">
        <v>610</v>
      </c>
      <c r="B1364" s="42" t="s">
        <v>445</v>
      </c>
      <c r="C1364" s="46" t="s">
        <v>323</v>
      </c>
      <c r="D1364" s="46" t="s">
        <v>23</v>
      </c>
      <c r="E1364" s="46" t="s">
        <v>51</v>
      </c>
      <c r="F1364" s="46" t="s">
        <v>26</v>
      </c>
      <c r="G1364" s="46" t="s">
        <v>21</v>
      </c>
      <c r="H1364" s="46" t="s">
        <v>612</v>
      </c>
      <c r="I1364" s="46"/>
      <c r="J1364" s="47">
        <v>0</v>
      </c>
      <c r="K1364" s="47">
        <v>0</v>
      </c>
      <c r="L1364" s="55">
        <f>K1364/1000</f>
        <v>0</v>
      </c>
      <c r="M1364" s="12">
        <v>1</v>
      </c>
      <c r="P1364" s="56">
        <f>K1364/1000</f>
        <v>0</v>
      </c>
      <c r="Q1364" s="53"/>
      <c r="R1364" s="54"/>
    </row>
    <row r="1365" spans="1:18" ht="24" hidden="1" x14ac:dyDescent="0.2">
      <c r="A1365" s="41" t="s">
        <v>44</v>
      </c>
      <c r="B1365" s="42" t="s">
        <v>445</v>
      </c>
      <c r="C1365" s="46" t="s">
        <v>323</v>
      </c>
      <c r="D1365" s="46" t="s">
        <v>23</v>
      </c>
      <c r="E1365" s="46" t="s">
        <v>51</v>
      </c>
      <c r="F1365" s="46" t="s">
        <v>26</v>
      </c>
      <c r="G1365" s="46" t="s">
        <v>21</v>
      </c>
      <c r="H1365" s="46" t="s">
        <v>612</v>
      </c>
      <c r="I1365" s="46" t="s">
        <v>45</v>
      </c>
      <c r="J1365" s="47">
        <v>0</v>
      </c>
      <c r="K1365" s="47">
        <v>0</v>
      </c>
      <c r="L1365" s="11" t="e">
        <f>#REF!</f>
        <v>#REF!</v>
      </c>
      <c r="P1365" s="11" t="e">
        <f>#REF!</f>
        <v>#REF!</v>
      </c>
      <c r="Q1365" s="53"/>
      <c r="R1365" s="54"/>
    </row>
    <row r="1366" spans="1:18" ht="36" x14ac:dyDescent="0.2">
      <c r="A1366" s="41" t="s">
        <v>446</v>
      </c>
      <c r="B1366" s="42" t="s">
        <v>447</v>
      </c>
      <c r="C1366" s="42"/>
      <c r="D1366" s="42"/>
      <c r="E1366" s="42"/>
      <c r="F1366" s="42"/>
      <c r="G1366" s="42"/>
      <c r="H1366" s="42"/>
      <c r="I1366" s="42"/>
      <c r="J1366" s="43">
        <v>3484940</v>
      </c>
      <c r="K1366" s="43">
        <v>3484940</v>
      </c>
      <c r="L1366" s="65" t="e">
        <f>L1367+L1419+L1435+#REF!</f>
        <v>#REF!</v>
      </c>
      <c r="P1366" s="75" t="e">
        <f>P1367+P1419+P1435</f>
        <v>#REF!</v>
      </c>
      <c r="Q1366" s="53"/>
      <c r="R1366" s="54"/>
    </row>
    <row r="1367" spans="1:18" x14ac:dyDescent="0.2">
      <c r="A1367" s="41" t="s">
        <v>20</v>
      </c>
      <c r="B1367" s="42" t="s">
        <v>447</v>
      </c>
      <c r="C1367" s="46" t="s">
        <v>21</v>
      </c>
      <c r="D1367" s="46"/>
      <c r="E1367" s="46"/>
      <c r="F1367" s="46"/>
      <c r="G1367" s="46"/>
      <c r="H1367" s="46"/>
      <c r="I1367" s="42"/>
      <c r="J1367" s="43">
        <v>2975800</v>
      </c>
      <c r="K1367" s="43">
        <v>2975800</v>
      </c>
      <c r="L1367" s="65">
        <f>L1368</f>
        <v>1289.25</v>
      </c>
      <c r="P1367" s="66">
        <f>P1368</f>
        <v>1289.25</v>
      </c>
      <c r="Q1367" s="53"/>
      <c r="R1367" s="54"/>
    </row>
    <row r="1368" spans="1:18" x14ac:dyDescent="0.2">
      <c r="A1368" s="41" t="s">
        <v>98</v>
      </c>
      <c r="B1368" s="42" t="s">
        <v>447</v>
      </c>
      <c r="C1368" s="46" t="s">
        <v>21</v>
      </c>
      <c r="D1368" s="46" t="s">
        <v>99</v>
      </c>
      <c r="E1368" s="42"/>
      <c r="F1368" s="42"/>
      <c r="G1368" s="42"/>
      <c r="H1368" s="42"/>
      <c r="I1368" s="42"/>
      <c r="J1368" s="43">
        <v>2975800</v>
      </c>
      <c r="K1368" s="43">
        <v>2975800</v>
      </c>
      <c r="L1368" s="65">
        <f>L1369+L1393+L1375+L1381+L1387</f>
        <v>1289.25</v>
      </c>
      <c r="P1368" s="66">
        <f>P1369+P1393+P1375+P1381+P1387</f>
        <v>1289.25</v>
      </c>
      <c r="Q1368" s="53"/>
      <c r="R1368" s="54"/>
    </row>
    <row r="1369" spans="1:18" ht="48" x14ac:dyDescent="0.2">
      <c r="A1369" s="41" t="s">
        <v>39</v>
      </c>
      <c r="B1369" s="42" t="s">
        <v>447</v>
      </c>
      <c r="C1369" s="46" t="s">
        <v>21</v>
      </c>
      <c r="D1369" s="46" t="s">
        <v>99</v>
      </c>
      <c r="E1369" s="46" t="s">
        <v>40</v>
      </c>
      <c r="F1369" s="46" t="s">
        <v>26</v>
      </c>
      <c r="G1369" s="46" t="s">
        <v>27</v>
      </c>
      <c r="H1369" s="46" t="s">
        <v>28</v>
      </c>
      <c r="I1369" s="42"/>
      <c r="J1369" s="43">
        <v>2000</v>
      </c>
      <c r="K1369" s="43">
        <v>2000</v>
      </c>
      <c r="L1369" s="65">
        <f>L1370</f>
        <v>318.41000000000003</v>
      </c>
      <c r="P1369" s="66">
        <f>P1370</f>
        <v>318.41000000000003</v>
      </c>
      <c r="Q1369" s="53"/>
      <c r="R1369" s="54"/>
    </row>
    <row r="1370" spans="1:18" ht="60" x14ac:dyDescent="0.2">
      <c r="A1370" s="41" t="s">
        <v>46</v>
      </c>
      <c r="B1370" s="42" t="s">
        <v>447</v>
      </c>
      <c r="C1370" s="46" t="s">
        <v>21</v>
      </c>
      <c r="D1370" s="46" t="s">
        <v>99</v>
      </c>
      <c r="E1370" s="46" t="s">
        <v>40</v>
      </c>
      <c r="F1370" s="46" t="s">
        <v>26</v>
      </c>
      <c r="G1370" s="46" t="s">
        <v>47</v>
      </c>
      <c r="H1370" s="46" t="s">
        <v>28</v>
      </c>
      <c r="I1370" s="46"/>
      <c r="J1370" s="43">
        <v>2000</v>
      </c>
      <c r="K1370" s="43">
        <v>2000</v>
      </c>
      <c r="L1370" s="65">
        <f>L1371</f>
        <v>318.41000000000003</v>
      </c>
      <c r="P1370" s="66">
        <f>P1371</f>
        <v>318.41000000000003</v>
      </c>
      <c r="Q1370" s="53"/>
      <c r="R1370" s="54"/>
    </row>
    <row r="1371" spans="1:18" x14ac:dyDescent="0.2">
      <c r="A1371" s="41" t="s">
        <v>48</v>
      </c>
      <c r="B1371" s="42" t="s">
        <v>447</v>
      </c>
      <c r="C1371" s="46" t="s">
        <v>21</v>
      </c>
      <c r="D1371" s="46" t="s">
        <v>99</v>
      </c>
      <c r="E1371" s="46" t="s">
        <v>40</v>
      </c>
      <c r="F1371" s="46" t="s">
        <v>26</v>
      </c>
      <c r="G1371" s="46" t="s">
        <v>47</v>
      </c>
      <c r="H1371" s="46" t="s">
        <v>49</v>
      </c>
      <c r="I1371" s="46"/>
      <c r="J1371" s="43">
        <v>2000</v>
      </c>
      <c r="K1371" s="43">
        <v>2000</v>
      </c>
      <c r="L1371" s="65">
        <f>L1372</f>
        <v>318.41000000000003</v>
      </c>
      <c r="P1371" s="66">
        <f>P1372</f>
        <v>318.41000000000003</v>
      </c>
      <c r="Q1371" s="53"/>
      <c r="R1371" s="54"/>
    </row>
    <row r="1372" spans="1:18" ht="24" x14ac:dyDescent="0.2">
      <c r="A1372" s="41" t="s">
        <v>44</v>
      </c>
      <c r="B1372" s="42" t="s">
        <v>447</v>
      </c>
      <c r="C1372" s="46" t="s">
        <v>21</v>
      </c>
      <c r="D1372" s="46" t="s">
        <v>99</v>
      </c>
      <c r="E1372" s="46" t="s">
        <v>40</v>
      </c>
      <c r="F1372" s="46" t="s">
        <v>26</v>
      </c>
      <c r="G1372" s="46" t="s">
        <v>47</v>
      </c>
      <c r="H1372" s="46" t="s">
        <v>49</v>
      </c>
      <c r="I1372" s="46" t="s">
        <v>45</v>
      </c>
      <c r="J1372" s="43">
        <v>2000</v>
      </c>
      <c r="K1372" s="43">
        <v>2000</v>
      </c>
      <c r="L1372" s="65">
        <f>L1373</f>
        <v>318.41000000000003</v>
      </c>
      <c r="P1372" s="66">
        <f>P1373</f>
        <v>318.41000000000003</v>
      </c>
      <c r="Q1372" s="53"/>
      <c r="R1372" s="54"/>
    </row>
    <row r="1373" spans="1:18" ht="96" x14ac:dyDescent="0.2">
      <c r="A1373" s="41" t="s">
        <v>59</v>
      </c>
      <c r="B1373" s="42" t="s">
        <v>447</v>
      </c>
      <c r="C1373" s="46" t="s">
        <v>21</v>
      </c>
      <c r="D1373" s="46" t="s">
        <v>99</v>
      </c>
      <c r="E1373" s="46" t="s">
        <v>60</v>
      </c>
      <c r="F1373" s="46" t="s">
        <v>26</v>
      </c>
      <c r="G1373" s="46" t="s">
        <v>27</v>
      </c>
      <c r="H1373" s="46" t="s">
        <v>28</v>
      </c>
      <c r="I1373" s="42"/>
      <c r="J1373" s="47">
        <v>318410</v>
      </c>
      <c r="K1373" s="47">
        <v>318410</v>
      </c>
      <c r="L1373" s="9">
        <f>L1374</f>
        <v>318.41000000000003</v>
      </c>
      <c r="P1373" s="9">
        <f>P1374</f>
        <v>318.41000000000003</v>
      </c>
      <c r="Q1373" s="53"/>
      <c r="R1373" s="54"/>
    </row>
    <row r="1374" spans="1:18" ht="48" x14ac:dyDescent="0.2">
      <c r="A1374" s="41" t="s">
        <v>613</v>
      </c>
      <c r="B1374" s="42" t="s">
        <v>447</v>
      </c>
      <c r="C1374" s="46" t="s">
        <v>21</v>
      </c>
      <c r="D1374" s="46" t="s">
        <v>99</v>
      </c>
      <c r="E1374" s="42" t="s">
        <v>60</v>
      </c>
      <c r="F1374" s="42" t="s">
        <v>26</v>
      </c>
      <c r="G1374" s="42" t="s">
        <v>38</v>
      </c>
      <c r="H1374" s="42" t="s">
        <v>28</v>
      </c>
      <c r="I1374" s="42"/>
      <c r="J1374" s="47">
        <v>318410</v>
      </c>
      <c r="K1374" s="47">
        <v>318410</v>
      </c>
      <c r="L1374" s="55">
        <f>K1374/1000</f>
        <v>318.41000000000003</v>
      </c>
      <c r="M1374" s="12">
        <v>1</v>
      </c>
      <c r="P1374" s="56">
        <f>K1374/1000</f>
        <v>318.41000000000003</v>
      </c>
      <c r="Q1374" s="53"/>
      <c r="R1374" s="54"/>
    </row>
    <row r="1375" spans="1:18" ht="36" x14ac:dyDescent="0.2">
      <c r="A1375" s="41" t="s">
        <v>398</v>
      </c>
      <c r="B1375" s="42" t="s">
        <v>447</v>
      </c>
      <c r="C1375" s="46" t="s">
        <v>21</v>
      </c>
      <c r="D1375" s="46" t="s">
        <v>99</v>
      </c>
      <c r="E1375" s="42" t="s">
        <v>60</v>
      </c>
      <c r="F1375" s="42" t="s">
        <v>26</v>
      </c>
      <c r="G1375" s="42" t="s">
        <v>38</v>
      </c>
      <c r="H1375" s="42" t="s">
        <v>399</v>
      </c>
      <c r="I1375" s="42"/>
      <c r="J1375" s="47">
        <v>318410</v>
      </c>
      <c r="K1375" s="47">
        <v>318410</v>
      </c>
      <c r="L1375" s="11">
        <f>L1376</f>
        <v>0</v>
      </c>
      <c r="P1375" s="11">
        <f>P1376</f>
        <v>0</v>
      </c>
      <c r="Q1375" s="53"/>
      <c r="R1375" s="54"/>
    </row>
    <row r="1376" spans="1:18" ht="24" x14ac:dyDescent="0.2">
      <c r="A1376" s="41" t="s">
        <v>113</v>
      </c>
      <c r="B1376" s="42" t="s">
        <v>447</v>
      </c>
      <c r="C1376" s="46" t="s">
        <v>21</v>
      </c>
      <c r="D1376" s="46" t="s">
        <v>99</v>
      </c>
      <c r="E1376" s="42" t="s">
        <v>60</v>
      </c>
      <c r="F1376" s="42" t="s">
        <v>26</v>
      </c>
      <c r="G1376" s="42" t="s">
        <v>38</v>
      </c>
      <c r="H1376" s="42" t="s">
        <v>399</v>
      </c>
      <c r="I1376" s="42" t="s">
        <v>114</v>
      </c>
      <c r="J1376" s="47">
        <v>318410</v>
      </c>
      <c r="K1376" s="47">
        <v>318410</v>
      </c>
      <c r="L1376" s="11">
        <f>L1377</f>
        <v>0</v>
      </c>
      <c r="P1376" s="11">
        <f>P1377</f>
        <v>0</v>
      </c>
      <c r="Q1376" s="53"/>
      <c r="R1376" s="54"/>
    </row>
    <row r="1377" spans="1:18" ht="36" hidden="1" x14ac:dyDescent="0.2">
      <c r="A1377" s="41" t="s">
        <v>170</v>
      </c>
      <c r="B1377" s="42" t="s">
        <v>447</v>
      </c>
      <c r="C1377" s="46" t="s">
        <v>21</v>
      </c>
      <c r="D1377" s="46" t="s">
        <v>99</v>
      </c>
      <c r="E1377" s="46" t="s">
        <v>99</v>
      </c>
      <c r="F1377" s="46" t="s">
        <v>26</v>
      </c>
      <c r="G1377" s="46" t="s">
        <v>27</v>
      </c>
      <c r="H1377" s="46" t="s">
        <v>28</v>
      </c>
      <c r="I1377" s="46"/>
      <c r="J1377" s="47">
        <v>0</v>
      </c>
      <c r="K1377" s="47">
        <v>0</v>
      </c>
      <c r="L1377" s="11">
        <f>L1378</f>
        <v>0</v>
      </c>
      <c r="P1377" s="11">
        <f>P1378</f>
        <v>0</v>
      </c>
      <c r="Q1377" s="53"/>
      <c r="R1377" s="54"/>
    </row>
    <row r="1378" spans="1:18" ht="24" hidden="1" x14ac:dyDescent="0.2">
      <c r="A1378" s="41" t="s">
        <v>171</v>
      </c>
      <c r="B1378" s="42" t="s">
        <v>447</v>
      </c>
      <c r="C1378" s="46" t="s">
        <v>21</v>
      </c>
      <c r="D1378" s="46" t="s">
        <v>99</v>
      </c>
      <c r="E1378" s="46" t="s">
        <v>99</v>
      </c>
      <c r="F1378" s="46" t="s">
        <v>26</v>
      </c>
      <c r="G1378" s="46" t="s">
        <v>47</v>
      </c>
      <c r="H1378" s="46" t="s">
        <v>28</v>
      </c>
      <c r="I1378" s="46"/>
      <c r="J1378" s="47">
        <v>0</v>
      </c>
      <c r="K1378" s="47">
        <v>0</v>
      </c>
      <c r="L1378" s="11">
        <f>L1379</f>
        <v>0</v>
      </c>
      <c r="P1378" s="11">
        <f>P1379</f>
        <v>0</v>
      </c>
      <c r="Q1378" s="53"/>
      <c r="R1378" s="54"/>
    </row>
    <row r="1379" spans="1:18" ht="60" hidden="1" x14ac:dyDescent="0.2">
      <c r="A1379" s="64" t="s">
        <v>550</v>
      </c>
      <c r="B1379" s="42" t="s">
        <v>447</v>
      </c>
      <c r="C1379" s="46" t="s">
        <v>21</v>
      </c>
      <c r="D1379" s="46" t="s">
        <v>99</v>
      </c>
      <c r="E1379" s="46" t="s">
        <v>99</v>
      </c>
      <c r="F1379" s="46" t="s">
        <v>26</v>
      </c>
      <c r="G1379" s="46" t="s">
        <v>47</v>
      </c>
      <c r="H1379" s="46" t="s">
        <v>283</v>
      </c>
      <c r="I1379" s="46"/>
      <c r="J1379" s="47">
        <v>0</v>
      </c>
      <c r="K1379" s="47">
        <v>0</v>
      </c>
      <c r="L1379" s="11">
        <f>L1380</f>
        <v>0</v>
      </c>
      <c r="P1379" s="11">
        <f>P1380</f>
        <v>0</v>
      </c>
      <c r="Q1379" s="53"/>
      <c r="R1379" s="54"/>
    </row>
    <row r="1380" spans="1:18" ht="24" hidden="1" x14ac:dyDescent="0.2">
      <c r="A1380" s="41" t="s">
        <v>44</v>
      </c>
      <c r="B1380" s="42" t="s">
        <v>447</v>
      </c>
      <c r="C1380" s="46" t="s">
        <v>21</v>
      </c>
      <c r="D1380" s="46" t="s">
        <v>99</v>
      </c>
      <c r="E1380" s="46" t="s">
        <v>99</v>
      </c>
      <c r="F1380" s="46" t="s">
        <v>26</v>
      </c>
      <c r="G1380" s="46" t="s">
        <v>47</v>
      </c>
      <c r="H1380" s="46" t="s">
        <v>283</v>
      </c>
      <c r="I1380" s="46" t="s">
        <v>45</v>
      </c>
      <c r="J1380" s="47">
        <v>0</v>
      </c>
      <c r="K1380" s="47">
        <v>0</v>
      </c>
      <c r="L1380" s="55">
        <f>K1380/1000</f>
        <v>0</v>
      </c>
      <c r="M1380" s="12">
        <v>1</v>
      </c>
      <c r="P1380" s="56">
        <f>K1380/1000</f>
        <v>0</v>
      </c>
      <c r="Q1380" s="53"/>
      <c r="R1380" s="54"/>
    </row>
    <row r="1381" spans="1:18" ht="36" x14ac:dyDescent="0.2">
      <c r="A1381" s="41" t="s">
        <v>64</v>
      </c>
      <c r="B1381" s="42" t="s">
        <v>447</v>
      </c>
      <c r="C1381" s="46" t="s">
        <v>21</v>
      </c>
      <c r="D1381" s="46" t="s">
        <v>99</v>
      </c>
      <c r="E1381" s="46" t="s">
        <v>65</v>
      </c>
      <c r="F1381" s="46" t="s">
        <v>26</v>
      </c>
      <c r="G1381" s="46" t="s">
        <v>27</v>
      </c>
      <c r="H1381" s="46" t="s">
        <v>28</v>
      </c>
      <c r="I1381" s="46"/>
      <c r="J1381" s="47">
        <v>6000</v>
      </c>
      <c r="K1381" s="47">
        <v>6000</v>
      </c>
      <c r="L1381" s="51">
        <f>L1382</f>
        <v>3</v>
      </c>
      <c r="P1381" s="52">
        <f>P1382</f>
        <v>3</v>
      </c>
      <c r="Q1381" s="53"/>
      <c r="R1381" s="54"/>
    </row>
    <row r="1382" spans="1:18" ht="36" x14ac:dyDescent="0.2">
      <c r="A1382" s="41" t="s">
        <v>66</v>
      </c>
      <c r="B1382" s="42" t="s">
        <v>447</v>
      </c>
      <c r="C1382" s="46" t="s">
        <v>21</v>
      </c>
      <c r="D1382" s="46" t="s">
        <v>99</v>
      </c>
      <c r="E1382" s="46" t="s">
        <v>65</v>
      </c>
      <c r="F1382" s="46" t="s">
        <v>26</v>
      </c>
      <c r="G1382" s="46" t="s">
        <v>47</v>
      </c>
      <c r="H1382" s="46" t="s">
        <v>28</v>
      </c>
      <c r="I1382" s="46"/>
      <c r="J1382" s="47">
        <v>6000</v>
      </c>
      <c r="K1382" s="47">
        <v>6000</v>
      </c>
      <c r="L1382" s="51">
        <f>L1383</f>
        <v>3</v>
      </c>
      <c r="P1382" s="52">
        <f>P1383</f>
        <v>3</v>
      </c>
      <c r="Q1382" s="53"/>
      <c r="R1382" s="54"/>
    </row>
    <row r="1383" spans="1:18" ht="36" x14ac:dyDescent="0.2">
      <c r="A1383" s="41" t="s">
        <v>67</v>
      </c>
      <c r="B1383" s="42" t="s">
        <v>447</v>
      </c>
      <c r="C1383" s="46" t="s">
        <v>21</v>
      </c>
      <c r="D1383" s="46" t="s">
        <v>99</v>
      </c>
      <c r="E1383" s="46" t="s">
        <v>65</v>
      </c>
      <c r="F1383" s="46" t="s">
        <v>26</v>
      </c>
      <c r="G1383" s="46" t="s">
        <v>47</v>
      </c>
      <c r="H1383" s="46" t="s">
        <v>68</v>
      </c>
      <c r="I1383" s="46"/>
      <c r="J1383" s="47">
        <v>6000</v>
      </c>
      <c r="K1383" s="47">
        <v>6000</v>
      </c>
      <c r="L1383" s="51">
        <f>L1384</f>
        <v>3</v>
      </c>
      <c r="P1383" s="52">
        <f>P1384</f>
        <v>3</v>
      </c>
      <c r="Q1383" s="53"/>
      <c r="R1383" s="54"/>
    </row>
    <row r="1384" spans="1:18" ht="24" x14ac:dyDescent="0.2">
      <c r="A1384" s="41" t="s">
        <v>44</v>
      </c>
      <c r="B1384" s="42" t="s">
        <v>447</v>
      </c>
      <c r="C1384" s="46" t="s">
        <v>21</v>
      </c>
      <c r="D1384" s="46" t="s">
        <v>99</v>
      </c>
      <c r="E1384" s="46" t="s">
        <v>65</v>
      </c>
      <c r="F1384" s="46" t="s">
        <v>26</v>
      </c>
      <c r="G1384" s="46" t="s">
        <v>47</v>
      </c>
      <c r="H1384" s="46" t="s">
        <v>68</v>
      </c>
      <c r="I1384" s="46" t="s">
        <v>45</v>
      </c>
      <c r="J1384" s="47">
        <v>6000</v>
      </c>
      <c r="K1384" s="47">
        <v>6000</v>
      </c>
      <c r="L1384" s="51">
        <f>L1385</f>
        <v>3</v>
      </c>
      <c r="P1384" s="52">
        <f>P1385</f>
        <v>3</v>
      </c>
      <c r="Q1384" s="53"/>
      <c r="R1384" s="54"/>
    </row>
    <row r="1385" spans="1:18" ht="36" x14ac:dyDescent="0.2">
      <c r="A1385" s="41" t="s">
        <v>215</v>
      </c>
      <c r="B1385" s="42" t="s">
        <v>447</v>
      </c>
      <c r="C1385" s="46" t="s">
        <v>21</v>
      </c>
      <c r="D1385" s="46" t="s">
        <v>99</v>
      </c>
      <c r="E1385" s="46" t="s">
        <v>72</v>
      </c>
      <c r="F1385" s="46" t="s">
        <v>26</v>
      </c>
      <c r="G1385" s="46" t="s">
        <v>27</v>
      </c>
      <c r="H1385" s="46" t="s">
        <v>28</v>
      </c>
      <c r="I1385" s="46"/>
      <c r="J1385" s="47">
        <v>3000</v>
      </c>
      <c r="K1385" s="47">
        <v>3000</v>
      </c>
      <c r="L1385" s="11">
        <f>L1386</f>
        <v>3</v>
      </c>
      <c r="P1385" s="11">
        <f>P1386</f>
        <v>3</v>
      </c>
      <c r="Q1385" s="53"/>
      <c r="R1385" s="54"/>
    </row>
    <row r="1386" spans="1:18" ht="36" x14ac:dyDescent="0.2">
      <c r="A1386" s="41" t="s">
        <v>76</v>
      </c>
      <c r="B1386" s="42" t="s">
        <v>447</v>
      </c>
      <c r="C1386" s="46" t="s">
        <v>21</v>
      </c>
      <c r="D1386" s="46" t="s">
        <v>99</v>
      </c>
      <c r="E1386" s="46" t="s">
        <v>72</v>
      </c>
      <c r="F1386" s="46" t="s">
        <v>26</v>
      </c>
      <c r="G1386" s="46" t="s">
        <v>51</v>
      </c>
      <c r="H1386" s="46" t="s">
        <v>28</v>
      </c>
      <c r="I1386" s="46"/>
      <c r="J1386" s="47">
        <v>3000</v>
      </c>
      <c r="K1386" s="47">
        <v>3000</v>
      </c>
      <c r="L1386" s="55">
        <f>K1386/1000</f>
        <v>3</v>
      </c>
      <c r="M1386" s="12">
        <v>1</v>
      </c>
      <c r="P1386" s="56">
        <f>K1386/1000</f>
        <v>3</v>
      </c>
      <c r="Q1386" s="53"/>
      <c r="R1386" s="54"/>
    </row>
    <row r="1387" spans="1:18" ht="24" x14ac:dyDescent="0.2">
      <c r="A1387" s="41" t="s">
        <v>73</v>
      </c>
      <c r="B1387" s="42" t="s">
        <v>447</v>
      </c>
      <c r="C1387" s="46" t="s">
        <v>21</v>
      </c>
      <c r="D1387" s="46" t="s">
        <v>99</v>
      </c>
      <c r="E1387" s="46" t="s">
        <v>72</v>
      </c>
      <c r="F1387" s="46" t="s">
        <v>26</v>
      </c>
      <c r="G1387" s="46" t="s">
        <v>51</v>
      </c>
      <c r="H1387" s="46" t="s">
        <v>74</v>
      </c>
      <c r="I1387" s="46"/>
      <c r="J1387" s="47">
        <v>3000</v>
      </c>
      <c r="K1387" s="47">
        <v>3000</v>
      </c>
      <c r="L1387" s="51">
        <f>L1388</f>
        <v>60.94</v>
      </c>
      <c r="P1387" s="52">
        <f>P1388</f>
        <v>60.94</v>
      </c>
      <c r="Q1387" s="53"/>
      <c r="R1387" s="54"/>
    </row>
    <row r="1388" spans="1:18" ht="24" x14ac:dyDescent="0.2">
      <c r="A1388" s="41" t="s">
        <v>44</v>
      </c>
      <c r="B1388" s="42" t="s">
        <v>447</v>
      </c>
      <c r="C1388" s="46" t="s">
        <v>21</v>
      </c>
      <c r="D1388" s="46" t="s">
        <v>99</v>
      </c>
      <c r="E1388" s="46" t="s">
        <v>72</v>
      </c>
      <c r="F1388" s="46" t="s">
        <v>26</v>
      </c>
      <c r="G1388" s="46" t="s">
        <v>51</v>
      </c>
      <c r="H1388" s="46" t="s">
        <v>74</v>
      </c>
      <c r="I1388" s="46" t="s">
        <v>45</v>
      </c>
      <c r="J1388" s="47">
        <v>3000</v>
      </c>
      <c r="K1388" s="47">
        <v>3000</v>
      </c>
      <c r="L1388" s="51">
        <f>L1389</f>
        <v>60.94</v>
      </c>
      <c r="P1388" s="52">
        <f>P1389</f>
        <v>60.94</v>
      </c>
      <c r="Q1388" s="53"/>
      <c r="R1388" s="54"/>
    </row>
    <row r="1389" spans="1:18" ht="24" x14ac:dyDescent="0.2">
      <c r="A1389" s="41" t="s">
        <v>106</v>
      </c>
      <c r="B1389" s="42" t="s">
        <v>447</v>
      </c>
      <c r="C1389" s="46" t="s">
        <v>21</v>
      </c>
      <c r="D1389" s="46" t="s">
        <v>99</v>
      </c>
      <c r="E1389" s="46" t="s">
        <v>107</v>
      </c>
      <c r="F1389" s="46" t="s">
        <v>26</v>
      </c>
      <c r="G1389" s="46" t="s">
        <v>27</v>
      </c>
      <c r="H1389" s="46" t="s">
        <v>28</v>
      </c>
      <c r="I1389" s="46"/>
      <c r="J1389" s="47">
        <v>2646390</v>
      </c>
      <c r="K1389" s="47">
        <v>2646390</v>
      </c>
      <c r="L1389" s="51">
        <f>L1390</f>
        <v>60.94</v>
      </c>
      <c r="P1389" s="52">
        <f>P1390</f>
        <v>60.94</v>
      </c>
      <c r="Q1389" s="53"/>
      <c r="R1389" s="54"/>
    </row>
    <row r="1390" spans="1:18" ht="24" x14ac:dyDescent="0.2">
      <c r="A1390" s="41" t="s">
        <v>108</v>
      </c>
      <c r="B1390" s="42" t="s">
        <v>447</v>
      </c>
      <c r="C1390" s="46" t="s">
        <v>21</v>
      </c>
      <c r="D1390" s="46" t="s">
        <v>99</v>
      </c>
      <c r="E1390" s="46" t="s">
        <v>107</v>
      </c>
      <c r="F1390" s="46" t="s">
        <v>96</v>
      </c>
      <c r="G1390" s="46" t="s">
        <v>27</v>
      </c>
      <c r="H1390" s="46" t="s">
        <v>28</v>
      </c>
      <c r="I1390" s="46"/>
      <c r="J1390" s="47">
        <v>2646390</v>
      </c>
      <c r="K1390" s="47">
        <v>2646390</v>
      </c>
      <c r="L1390" s="51">
        <f>L1391</f>
        <v>60.94</v>
      </c>
      <c r="P1390" s="52">
        <f>P1391</f>
        <v>60.94</v>
      </c>
      <c r="Q1390" s="53"/>
      <c r="R1390" s="54"/>
    </row>
    <row r="1391" spans="1:18" ht="24" x14ac:dyDescent="0.2">
      <c r="A1391" s="41" t="s">
        <v>31</v>
      </c>
      <c r="B1391" s="42" t="s">
        <v>447</v>
      </c>
      <c r="C1391" s="46" t="s">
        <v>21</v>
      </c>
      <c r="D1391" s="46" t="s">
        <v>99</v>
      </c>
      <c r="E1391" s="46" t="s">
        <v>107</v>
      </c>
      <c r="F1391" s="46" t="s">
        <v>96</v>
      </c>
      <c r="G1391" s="46" t="s">
        <v>27</v>
      </c>
      <c r="H1391" s="46" t="s">
        <v>32</v>
      </c>
      <c r="I1391" s="46"/>
      <c r="J1391" s="47">
        <v>413330</v>
      </c>
      <c r="K1391" s="47">
        <v>413330</v>
      </c>
      <c r="L1391" s="11">
        <f>L1392</f>
        <v>60.94</v>
      </c>
      <c r="P1391" s="11">
        <f>P1392</f>
        <v>60.94</v>
      </c>
      <c r="Q1391" s="53"/>
      <c r="R1391" s="54"/>
    </row>
    <row r="1392" spans="1:18" ht="60" x14ac:dyDescent="0.2">
      <c r="A1392" s="41" t="s">
        <v>508</v>
      </c>
      <c r="B1392" s="42" t="s">
        <v>447</v>
      </c>
      <c r="C1392" s="46" t="s">
        <v>21</v>
      </c>
      <c r="D1392" s="46" t="s">
        <v>99</v>
      </c>
      <c r="E1392" s="46" t="s">
        <v>107</v>
      </c>
      <c r="F1392" s="46" t="s">
        <v>96</v>
      </c>
      <c r="G1392" s="46" t="s">
        <v>27</v>
      </c>
      <c r="H1392" s="46" t="s">
        <v>32</v>
      </c>
      <c r="I1392" s="46" t="s">
        <v>34</v>
      </c>
      <c r="J1392" s="47">
        <v>60940</v>
      </c>
      <c r="K1392" s="47">
        <v>60940</v>
      </c>
      <c r="L1392" s="55">
        <f>K1392/1000</f>
        <v>60.94</v>
      </c>
      <c r="M1392" s="12">
        <v>1</v>
      </c>
      <c r="P1392" s="56">
        <f>K1392/1000</f>
        <v>60.94</v>
      </c>
      <c r="Q1392" s="53"/>
      <c r="R1392" s="54"/>
    </row>
    <row r="1393" spans="1:18" ht="24" x14ac:dyDescent="0.2">
      <c r="A1393" s="41" t="s">
        <v>44</v>
      </c>
      <c r="B1393" s="42" t="s">
        <v>447</v>
      </c>
      <c r="C1393" s="46" t="s">
        <v>21</v>
      </c>
      <c r="D1393" s="46" t="s">
        <v>99</v>
      </c>
      <c r="E1393" s="46" t="s">
        <v>107</v>
      </c>
      <c r="F1393" s="46" t="s">
        <v>96</v>
      </c>
      <c r="G1393" s="46" t="s">
        <v>27</v>
      </c>
      <c r="H1393" s="46" t="s">
        <v>32</v>
      </c>
      <c r="I1393" s="46" t="s">
        <v>45</v>
      </c>
      <c r="J1393" s="47">
        <v>245150</v>
      </c>
      <c r="K1393" s="47">
        <v>245150</v>
      </c>
      <c r="L1393" s="51">
        <f>L1394</f>
        <v>906.9</v>
      </c>
      <c r="P1393" s="52">
        <f>P1394</f>
        <v>906.9</v>
      </c>
      <c r="Q1393" s="53"/>
      <c r="R1393" s="54"/>
    </row>
    <row r="1394" spans="1:18" x14ac:dyDescent="0.2">
      <c r="A1394" s="41" t="s">
        <v>79</v>
      </c>
      <c r="B1394" s="42" t="s">
        <v>447</v>
      </c>
      <c r="C1394" s="46" t="s">
        <v>21</v>
      </c>
      <c r="D1394" s="46" t="s">
        <v>99</v>
      </c>
      <c r="E1394" s="46" t="s">
        <v>107</v>
      </c>
      <c r="F1394" s="46" t="s">
        <v>96</v>
      </c>
      <c r="G1394" s="46" t="s">
        <v>27</v>
      </c>
      <c r="H1394" s="46" t="s">
        <v>32</v>
      </c>
      <c r="I1394" s="46" t="s">
        <v>80</v>
      </c>
      <c r="J1394" s="47">
        <v>107240</v>
      </c>
      <c r="K1394" s="47">
        <v>107240</v>
      </c>
      <c r="L1394" s="51">
        <f>L1395+L1406+L1411+L1415</f>
        <v>906.9</v>
      </c>
      <c r="P1394" s="52">
        <f>P1395+P1406+P1411+P1415</f>
        <v>906.9</v>
      </c>
      <c r="Q1394" s="53"/>
      <c r="R1394" s="54"/>
    </row>
    <row r="1395" spans="1:18" ht="24" x14ac:dyDescent="0.2">
      <c r="A1395" s="41" t="s">
        <v>35</v>
      </c>
      <c r="B1395" s="42" t="s">
        <v>447</v>
      </c>
      <c r="C1395" s="46" t="s">
        <v>21</v>
      </c>
      <c r="D1395" s="46" t="s">
        <v>99</v>
      </c>
      <c r="E1395" s="46" t="s">
        <v>107</v>
      </c>
      <c r="F1395" s="46" t="s">
        <v>96</v>
      </c>
      <c r="G1395" s="46" t="s">
        <v>27</v>
      </c>
      <c r="H1395" s="46" t="s">
        <v>36</v>
      </c>
      <c r="I1395" s="46"/>
      <c r="J1395" s="47">
        <v>2224840</v>
      </c>
      <c r="K1395" s="47">
        <v>2224840</v>
      </c>
      <c r="L1395" s="51">
        <f>L1396+L1400+L1403</f>
        <v>8.2200000000000006</v>
      </c>
      <c r="P1395" s="52">
        <f>P1396+P1400+P1403</f>
        <v>8.2200000000000006</v>
      </c>
      <c r="Q1395" s="53"/>
      <c r="R1395" s="54"/>
    </row>
    <row r="1396" spans="1:18" ht="60" x14ac:dyDescent="0.2">
      <c r="A1396" s="41" t="s">
        <v>508</v>
      </c>
      <c r="B1396" s="42" t="s">
        <v>447</v>
      </c>
      <c r="C1396" s="46" t="s">
        <v>21</v>
      </c>
      <c r="D1396" s="46" t="s">
        <v>99</v>
      </c>
      <c r="E1396" s="46" t="s">
        <v>107</v>
      </c>
      <c r="F1396" s="46" t="s">
        <v>96</v>
      </c>
      <c r="G1396" s="46" t="s">
        <v>27</v>
      </c>
      <c r="H1396" s="46" t="s">
        <v>36</v>
      </c>
      <c r="I1396" s="46" t="s">
        <v>34</v>
      </c>
      <c r="J1396" s="47">
        <v>2224840</v>
      </c>
      <c r="K1396" s="47">
        <v>2224840</v>
      </c>
      <c r="L1396" s="51">
        <f>L1397</f>
        <v>8.2200000000000006</v>
      </c>
      <c r="P1396" s="52">
        <f>P1397</f>
        <v>8.2200000000000006</v>
      </c>
      <c r="Q1396" s="53"/>
      <c r="R1396" s="54"/>
    </row>
    <row r="1397" spans="1:18" ht="24" hidden="1" x14ac:dyDescent="0.2">
      <c r="A1397" s="41" t="s">
        <v>224</v>
      </c>
      <c r="B1397" s="42" t="s">
        <v>447</v>
      </c>
      <c r="C1397" s="46" t="s">
        <v>21</v>
      </c>
      <c r="D1397" s="46">
        <v>13</v>
      </c>
      <c r="E1397" s="46" t="s">
        <v>107</v>
      </c>
      <c r="F1397" s="46" t="s">
        <v>96</v>
      </c>
      <c r="G1397" s="46" t="s">
        <v>27</v>
      </c>
      <c r="H1397" s="46" t="s">
        <v>225</v>
      </c>
      <c r="I1397" s="46"/>
      <c r="J1397" s="47">
        <v>0</v>
      </c>
      <c r="K1397" s="47">
        <v>0</v>
      </c>
      <c r="L1397" s="11">
        <f>L1398+L1399</f>
        <v>8.2200000000000006</v>
      </c>
      <c r="P1397" s="11">
        <f>P1398+P1399</f>
        <v>8.2200000000000006</v>
      </c>
      <c r="Q1397" s="53"/>
      <c r="R1397" s="54"/>
    </row>
    <row r="1398" spans="1:18" ht="60" hidden="1" x14ac:dyDescent="0.2">
      <c r="A1398" s="41" t="s">
        <v>508</v>
      </c>
      <c r="B1398" s="42" t="s">
        <v>447</v>
      </c>
      <c r="C1398" s="46" t="s">
        <v>21</v>
      </c>
      <c r="D1398" s="46">
        <v>13</v>
      </c>
      <c r="E1398" s="46" t="s">
        <v>107</v>
      </c>
      <c r="F1398" s="46" t="s">
        <v>96</v>
      </c>
      <c r="G1398" s="46" t="s">
        <v>27</v>
      </c>
      <c r="H1398" s="46" t="s">
        <v>225</v>
      </c>
      <c r="I1398" s="46" t="s">
        <v>34</v>
      </c>
      <c r="J1398" s="47">
        <v>0</v>
      </c>
      <c r="K1398" s="47">
        <v>0</v>
      </c>
      <c r="L1398" s="55">
        <f>K1398/1000</f>
        <v>0</v>
      </c>
      <c r="M1398" s="12">
        <v>1</v>
      </c>
      <c r="P1398" s="56">
        <f>K1398/1000</f>
        <v>0</v>
      </c>
      <c r="Q1398" s="53"/>
      <c r="R1398" s="54"/>
    </row>
    <row r="1399" spans="1:18" ht="24" x14ac:dyDescent="0.2">
      <c r="A1399" s="41" t="s">
        <v>81</v>
      </c>
      <c r="B1399" s="42" t="s">
        <v>447</v>
      </c>
      <c r="C1399" s="46" t="s">
        <v>21</v>
      </c>
      <c r="D1399" s="46" t="s">
        <v>99</v>
      </c>
      <c r="E1399" s="42" t="s">
        <v>107</v>
      </c>
      <c r="F1399" s="42" t="s">
        <v>96</v>
      </c>
      <c r="G1399" s="42" t="s">
        <v>27</v>
      </c>
      <c r="H1399" s="42" t="s">
        <v>82</v>
      </c>
      <c r="I1399" s="46"/>
      <c r="J1399" s="47">
        <v>8220</v>
      </c>
      <c r="K1399" s="47">
        <v>8220</v>
      </c>
      <c r="L1399" s="55">
        <f>K1399/1000</f>
        <v>8.2200000000000006</v>
      </c>
      <c r="M1399" s="12">
        <v>1</v>
      </c>
      <c r="P1399" s="56">
        <f>K1399/1000</f>
        <v>8.2200000000000006</v>
      </c>
      <c r="Q1399" s="53"/>
      <c r="R1399" s="54"/>
    </row>
    <row r="1400" spans="1:18" ht="24" x14ac:dyDescent="0.2">
      <c r="A1400" s="41" t="s">
        <v>44</v>
      </c>
      <c r="B1400" s="42" t="s">
        <v>447</v>
      </c>
      <c r="C1400" s="46" t="s">
        <v>21</v>
      </c>
      <c r="D1400" s="46" t="s">
        <v>99</v>
      </c>
      <c r="E1400" s="42" t="s">
        <v>107</v>
      </c>
      <c r="F1400" s="42" t="s">
        <v>96</v>
      </c>
      <c r="G1400" s="42" t="s">
        <v>27</v>
      </c>
      <c r="H1400" s="42" t="s">
        <v>82</v>
      </c>
      <c r="I1400" s="46" t="s">
        <v>45</v>
      </c>
      <c r="J1400" s="47">
        <v>8220</v>
      </c>
      <c r="K1400" s="47">
        <v>8220</v>
      </c>
      <c r="L1400" s="51">
        <f>L1401</f>
        <v>0</v>
      </c>
      <c r="P1400" s="52">
        <f>P1401</f>
        <v>0</v>
      </c>
      <c r="Q1400" s="53"/>
      <c r="R1400" s="54"/>
    </row>
    <row r="1401" spans="1:18" ht="24" hidden="1" x14ac:dyDescent="0.2">
      <c r="A1401" s="41" t="s">
        <v>122</v>
      </c>
      <c r="B1401" s="42" t="s">
        <v>447</v>
      </c>
      <c r="C1401" s="46" t="s">
        <v>21</v>
      </c>
      <c r="D1401" s="46" t="s">
        <v>99</v>
      </c>
      <c r="E1401" s="46" t="s">
        <v>107</v>
      </c>
      <c r="F1401" s="46" t="s">
        <v>96</v>
      </c>
      <c r="G1401" s="46" t="s">
        <v>27</v>
      </c>
      <c r="H1401" s="46" t="s">
        <v>123</v>
      </c>
      <c r="I1401" s="46"/>
      <c r="J1401" s="47">
        <v>0</v>
      </c>
      <c r="K1401" s="47">
        <v>0</v>
      </c>
      <c r="L1401" s="11">
        <f>L1402</f>
        <v>0</v>
      </c>
      <c r="P1401" s="11">
        <f>P1402</f>
        <v>0</v>
      </c>
      <c r="Q1401" s="53"/>
      <c r="R1401" s="54"/>
    </row>
    <row r="1402" spans="1:18" ht="24" hidden="1" x14ac:dyDescent="0.2">
      <c r="A1402" s="41" t="s">
        <v>44</v>
      </c>
      <c r="B1402" s="42" t="s">
        <v>447</v>
      </c>
      <c r="C1402" s="46" t="s">
        <v>21</v>
      </c>
      <c r="D1402" s="46" t="s">
        <v>99</v>
      </c>
      <c r="E1402" s="46" t="s">
        <v>107</v>
      </c>
      <c r="F1402" s="46" t="s">
        <v>96</v>
      </c>
      <c r="G1402" s="46" t="s">
        <v>27</v>
      </c>
      <c r="H1402" s="46" t="s">
        <v>123</v>
      </c>
      <c r="I1402" s="46" t="s">
        <v>45</v>
      </c>
      <c r="J1402" s="47">
        <v>0</v>
      </c>
      <c r="K1402" s="47">
        <v>0</v>
      </c>
      <c r="L1402" s="55">
        <f>K1402/1000</f>
        <v>0</v>
      </c>
      <c r="M1402" s="12">
        <v>1</v>
      </c>
      <c r="P1402" s="56">
        <f>K1402/1000</f>
        <v>0</v>
      </c>
      <c r="Q1402" s="53"/>
      <c r="R1402" s="54"/>
    </row>
    <row r="1403" spans="1:18" hidden="1" x14ac:dyDescent="0.2">
      <c r="A1403" s="41" t="s">
        <v>93</v>
      </c>
      <c r="B1403" s="42" t="s">
        <v>447</v>
      </c>
      <c r="C1403" s="42" t="s">
        <v>21</v>
      </c>
      <c r="D1403" s="42" t="s">
        <v>99</v>
      </c>
      <c r="E1403" s="46" t="s">
        <v>94</v>
      </c>
      <c r="F1403" s="46" t="s">
        <v>26</v>
      </c>
      <c r="G1403" s="46" t="s">
        <v>27</v>
      </c>
      <c r="H1403" s="46" t="s">
        <v>28</v>
      </c>
      <c r="I1403" s="46"/>
      <c r="J1403" s="47">
        <v>0</v>
      </c>
      <c r="K1403" s="47">
        <v>0</v>
      </c>
      <c r="L1403" s="51">
        <f>L1404</f>
        <v>0</v>
      </c>
      <c r="P1403" s="52">
        <f>P1404</f>
        <v>0</v>
      </c>
      <c r="Q1403" s="53"/>
      <c r="R1403" s="54"/>
    </row>
    <row r="1404" spans="1:18" hidden="1" x14ac:dyDescent="0.2">
      <c r="A1404" s="41" t="s">
        <v>95</v>
      </c>
      <c r="B1404" s="42" t="s">
        <v>447</v>
      </c>
      <c r="C1404" s="42" t="s">
        <v>21</v>
      </c>
      <c r="D1404" s="42" t="s">
        <v>99</v>
      </c>
      <c r="E1404" s="46" t="s">
        <v>94</v>
      </c>
      <c r="F1404" s="46" t="s">
        <v>96</v>
      </c>
      <c r="G1404" s="46" t="s">
        <v>27</v>
      </c>
      <c r="H1404" s="46" t="s">
        <v>28</v>
      </c>
      <c r="I1404" s="46"/>
      <c r="J1404" s="47">
        <v>0</v>
      </c>
      <c r="K1404" s="47">
        <v>0</v>
      </c>
      <c r="L1404" s="11">
        <f>L1405</f>
        <v>0</v>
      </c>
      <c r="P1404" s="11">
        <f>P1405</f>
        <v>0</v>
      </c>
      <c r="Q1404" s="53"/>
      <c r="R1404" s="54"/>
    </row>
    <row r="1405" spans="1:18" ht="72" hidden="1" x14ac:dyDescent="0.2">
      <c r="A1405" s="41" t="s">
        <v>517</v>
      </c>
      <c r="B1405" s="42" t="s">
        <v>447</v>
      </c>
      <c r="C1405" s="42" t="s">
        <v>21</v>
      </c>
      <c r="D1405" s="42" t="s">
        <v>99</v>
      </c>
      <c r="E1405" s="46" t="s">
        <v>94</v>
      </c>
      <c r="F1405" s="46" t="s">
        <v>96</v>
      </c>
      <c r="G1405" s="46" t="s">
        <v>27</v>
      </c>
      <c r="H1405" s="46" t="s">
        <v>518</v>
      </c>
      <c r="I1405" s="46"/>
      <c r="J1405" s="47">
        <v>0</v>
      </c>
      <c r="K1405" s="47">
        <v>0</v>
      </c>
      <c r="L1405" s="55">
        <f>K1405/1000</f>
        <v>0</v>
      </c>
      <c r="M1405" s="12">
        <v>1</v>
      </c>
      <c r="P1405" s="56">
        <f>K1405/1000</f>
        <v>0</v>
      </c>
      <c r="Q1405" s="53"/>
      <c r="R1405" s="54"/>
    </row>
    <row r="1406" spans="1:18" ht="24" hidden="1" x14ac:dyDescent="0.2">
      <c r="A1406" s="41" t="s">
        <v>44</v>
      </c>
      <c r="B1406" s="42" t="s">
        <v>447</v>
      </c>
      <c r="C1406" s="42" t="s">
        <v>21</v>
      </c>
      <c r="D1406" s="42" t="s">
        <v>99</v>
      </c>
      <c r="E1406" s="46" t="s">
        <v>94</v>
      </c>
      <c r="F1406" s="46" t="s">
        <v>96</v>
      </c>
      <c r="G1406" s="46" t="s">
        <v>27</v>
      </c>
      <c r="H1406" s="46" t="s">
        <v>518</v>
      </c>
      <c r="I1406" s="46" t="s">
        <v>45</v>
      </c>
      <c r="J1406" s="47">
        <v>0</v>
      </c>
      <c r="K1406" s="47">
        <v>0</v>
      </c>
      <c r="L1406" s="51">
        <f>L1407</f>
        <v>898.68</v>
      </c>
      <c r="P1406" s="52">
        <f>P1407</f>
        <v>898.68</v>
      </c>
      <c r="Q1406" s="53"/>
      <c r="R1406" s="54"/>
    </row>
    <row r="1407" spans="1:18" x14ac:dyDescent="0.2">
      <c r="A1407" s="41" t="s">
        <v>140</v>
      </c>
      <c r="B1407" s="42" t="s">
        <v>447</v>
      </c>
      <c r="C1407" s="46" t="s">
        <v>38</v>
      </c>
      <c r="D1407" s="46"/>
      <c r="E1407" s="46"/>
      <c r="F1407" s="46"/>
      <c r="G1407" s="46"/>
      <c r="H1407" s="46"/>
      <c r="I1407" s="46"/>
      <c r="J1407" s="47">
        <v>449340</v>
      </c>
      <c r="K1407" s="47">
        <v>449340</v>
      </c>
      <c r="L1407" s="51">
        <f>L1408</f>
        <v>898.68</v>
      </c>
      <c r="P1407" s="52">
        <f>P1408</f>
        <v>898.68</v>
      </c>
      <c r="Q1407" s="53"/>
      <c r="R1407" s="54"/>
    </row>
    <row r="1408" spans="1:18" x14ac:dyDescent="0.2">
      <c r="A1408" s="41" t="s">
        <v>147</v>
      </c>
      <c r="B1408" s="42" t="s">
        <v>447</v>
      </c>
      <c r="C1408" s="46" t="s">
        <v>38</v>
      </c>
      <c r="D1408" s="46" t="s">
        <v>55</v>
      </c>
      <c r="E1408" s="46"/>
      <c r="F1408" s="46"/>
      <c r="G1408" s="46"/>
      <c r="H1408" s="46"/>
      <c r="I1408" s="68"/>
      <c r="J1408" s="47">
        <v>449340</v>
      </c>
      <c r="K1408" s="47">
        <v>449340</v>
      </c>
      <c r="L1408" s="11">
        <f>L1409+L1410</f>
        <v>898.68</v>
      </c>
      <c r="P1408" s="11">
        <f>P1409+P1410</f>
        <v>898.68</v>
      </c>
      <c r="Q1408" s="53"/>
      <c r="R1408" s="54"/>
    </row>
    <row r="1409" spans="1:18" ht="60" x14ac:dyDescent="0.2">
      <c r="A1409" s="41" t="s">
        <v>148</v>
      </c>
      <c r="B1409" s="42" t="s">
        <v>447</v>
      </c>
      <c r="C1409" s="46" t="s">
        <v>38</v>
      </c>
      <c r="D1409" s="46" t="s">
        <v>55</v>
      </c>
      <c r="E1409" s="46" t="s">
        <v>149</v>
      </c>
      <c r="F1409" s="46" t="s">
        <v>26</v>
      </c>
      <c r="G1409" s="46" t="s">
        <v>27</v>
      </c>
      <c r="H1409" s="46" t="s">
        <v>28</v>
      </c>
      <c r="I1409" s="68"/>
      <c r="J1409" s="47">
        <v>449340</v>
      </c>
      <c r="K1409" s="47">
        <v>449340</v>
      </c>
      <c r="L1409" s="55">
        <f>K1409/1000</f>
        <v>449.34</v>
      </c>
      <c r="M1409" s="12">
        <v>1</v>
      </c>
      <c r="P1409" s="56">
        <f>K1409/1000</f>
        <v>449.34</v>
      </c>
      <c r="Q1409" s="53"/>
      <c r="R1409" s="54"/>
    </row>
    <row r="1410" spans="1:18" ht="24" x14ac:dyDescent="0.2">
      <c r="A1410" s="41" t="s">
        <v>150</v>
      </c>
      <c r="B1410" s="42" t="s">
        <v>447</v>
      </c>
      <c r="C1410" s="46" t="s">
        <v>38</v>
      </c>
      <c r="D1410" s="46" t="s">
        <v>55</v>
      </c>
      <c r="E1410" s="46" t="s">
        <v>149</v>
      </c>
      <c r="F1410" s="46" t="s">
        <v>26</v>
      </c>
      <c r="G1410" s="46" t="s">
        <v>21</v>
      </c>
      <c r="H1410" s="46" t="s">
        <v>28</v>
      </c>
      <c r="I1410" s="68"/>
      <c r="J1410" s="47">
        <v>449340</v>
      </c>
      <c r="K1410" s="47">
        <v>449340</v>
      </c>
      <c r="L1410" s="55">
        <f>K1410/1000</f>
        <v>449.34</v>
      </c>
      <c r="M1410" s="12">
        <v>1</v>
      </c>
      <c r="P1410" s="56">
        <f>K1410/1000</f>
        <v>449.34</v>
      </c>
      <c r="Q1410" s="53"/>
      <c r="R1410" s="54"/>
    </row>
    <row r="1411" spans="1:18" ht="36" x14ac:dyDescent="0.2">
      <c r="A1411" s="41" t="s">
        <v>400</v>
      </c>
      <c r="B1411" s="42" t="s">
        <v>447</v>
      </c>
      <c r="C1411" s="46" t="s">
        <v>38</v>
      </c>
      <c r="D1411" s="46" t="s">
        <v>55</v>
      </c>
      <c r="E1411" s="46" t="s">
        <v>149</v>
      </c>
      <c r="F1411" s="46" t="s">
        <v>26</v>
      </c>
      <c r="G1411" s="46" t="s">
        <v>21</v>
      </c>
      <c r="H1411" s="46" t="s">
        <v>401</v>
      </c>
      <c r="I1411" s="68"/>
      <c r="J1411" s="47">
        <v>449340</v>
      </c>
      <c r="K1411" s="47">
        <v>449340</v>
      </c>
      <c r="L1411" s="51">
        <f>L1412</f>
        <v>0</v>
      </c>
      <c r="P1411" s="52">
        <f>P1412</f>
        <v>0</v>
      </c>
      <c r="Q1411" s="53"/>
      <c r="R1411" s="54"/>
    </row>
    <row r="1412" spans="1:18" ht="24" x14ac:dyDescent="0.2">
      <c r="A1412" s="41" t="s">
        <v>44</v>
      </c>
      <c r="B1412" s="42" t="s">
        <v>447</v>
      </c>
      <c r="C1412" s="46" t="s">
        <v>38</v>
      </c>
      <c r="D1412" s="46" t="s">
        <v>55</v>
      </c>
      <c r="E1412" s="46" t="s">
        <v>149</v>
      </c>
      <c r="F1412" s="46" t="s">
        <v>26</v>
      </c>
      <c r="G1412" s="46" t="s">
        <v>21</v>
      </c>
      <c r="H1412" s="46" t="s">
        <v>401</v>
      </c>
      <c r="I1412" s="46" t="s">
        <v>45</v>
      </c>
      <c r="J1412" s="47">
        <v>449340</v>
      </c>
      <c r="K1412" s="47">
        <v>449340</v>
      </c>
      <c r="L1412" s="51">
        <f>L1413</f>
        <v>0</v>
      </c>
      <c r="P1412" s="52">
        <f>P1413</f>
        <v>0</v>
      </c>
      <c r="Q1412" s="53"/>
      <c r="R1412" s="54"/>
    </row>
    <row r="1413" spans="1:18" ht="36" hidden="1" x14ac:dyDescent="0.2">
      <c r="A1413" s="63" t="s">
        <v>532</v>
      </c>
      <c r="B1413" s="42" t="s">
        <v>447</v>
      </c>
      <c r="C1413" s="46" t="s">
        <v>38</v>
      </c>
      <c r="D1413" s="46" t="s">
        <v>55</v>
      </c>
      <c r="E1413" s="46" t="s">
        <v>149</v>
      </c>
      <c r="F1413" s="46" t="s">
        <v>26</v>
      </c>
      <c r="G1413" s="46" t="s">
        <v>21</v>
      </c>
      <c r="H1413" s="46" t="s">
        <v>533</v>
      </c>
      <c r="I1413" s="68"/>
      <c r="J1413" s="47">
        <v>0</v>
      </c>
      <c r="K1413" s="47">
        <v>0</v>
      </c>
      <c r="L1413" s="11">
        <f>L1414</f>
        <v>0</v>
      </c>
      <c r="P1413" s="11">
        <f>P1414</f>
        <v>0</v>
      </c>
      <c r="Q1413" s="53"/>
      <c r="R1413" s="54"/>
    </row>
    <row r="1414" spans="1:18" ht="24" hidden="1" x14ac:dyDescent="0.2">
      <c r="A1414" s="41" t="s">
        <v>44</v>
      </c>
      <c r="B1414" s="42" t="s">
        <v>447</v>
      </c>
      <c r="C1414" s="46" t="s">
        <v>38</v>
      </c>
      <c r="D1414" s="46" t="s">
        <v>55</v>
      </c>
      <c r="E1414" s="46" t="s">
        <v>149</v>
      </c>
      <c r="F1414" s="46" t="s">
        <v>26</v>
      </c>
      <c r="G1414" s="46" t="s">
        <v>21</v>
      </c>
      <c r="H1414" s="46" t="s">
        <v>533</v>
      </c>
      <c r="I1414" s="46" t="s">
        <v>45</v>
      </c>
      <c r="J1414" s="47">
        <v>0</v>
      </c>
      <c r="K1414" s="47">
        <v>0</v>
      </c>
      <c r="L1414" s="55">
        <f>K1414/1000</f>
        <v>0</v>
      </c>
      <c r="M1414" s="12">
        <v>1</v>
      </c>
      <c r="P1414" s="56">
        <f>K1414/1000</f>
        <v>0</v>
      </c>
      <c r="Q1414" s="53"/>
      <c r="R1414" s="54"/>
    </row>
    <row r="1415" spans="1:18" ht="84" hidden="1" x14ac:dyDescent="0.2">
      <c r="A1415" s="41" t="s">
        <v>614</v>
      </c>
      <c r="B1415" s="42" t="s">
        <v>447</v>
      </c>
      <c r="C1415" s="46" t="s">
        <v>38</v>
      </c>
      <c r="D1415" s="46" t="s">
        <v>55</v>
      </c>
      <c r="E1415" s="46" t="s">
        <v>149</v>
      </c>
      <c r="F1415" s="46" t="s">
        <v>26</v>
      </c>
      <c r="G1415" s="46" t="s">
        <v>21</v>
      </c>
      <c r="H1415" s="46" t="s">
        <v>615</v>
      </c>
      <c r="I1415" s="46"/>
      <c r="J1415" s="47">
        <v>0</v>
      </c>
      <c r="K1415" s="47">
        <v>0</v>
      </c>
      <c r="L1415" s="11">
        <f>L1416</f>
        <v>0</v>
      </c>
      <c r="P1415" s="11">
        <f>P1416</f>
        <v>0</v>
      </c>
      <c r="Q1415" s="53"/>
      <c r="R1415" s="54"/>
    </row>
    <row r="1416" spans="1:18" ht="24" hidden="1" x14ac:dyDescent="0.2">
      <c r="A1416" s="41" t="s">
        <v>44</v>
      </c>
      <c r="B1416" s="42" t="s">
        <v>447</v>
      </c>
      <c r="C1416" s="46" t="s">
        <v>38</v>
      </c>
      <c r="D1416" s="46" t="s">
        <v>55</v>
      </c>
      <c r="E1416" s="46" t="s">
        <v>149</v>
      </c>
      <c r="F1416" s="46" t="s">
        <v>26</v>
      </c>
      <c r="G1416" s="46" t="s">
        <v>21</v>
      </c>
      <c r="H1416" s="46" t="s">
        <v>615</v>
      </c>
      <c r="I1416" s="46" t="s">
        <v>45</v>
      </c>
      <c r="J1416" s="47">
        <v>0</v>
      </c>
      <c r="K1416" s="47">
        <v>0</v>
      </c>
      <c r="L1416" s="11">
        <f>L1417</f>
        <v>0</v>
      </c>
      <c r="P1416" s="11">
        <f>P1417</f>
        <v>0</v>
      </c>
      <c r="Q1416" s="53"/>
      <c r="R1416" s="54"/>
    </row>
    <row r="1417" spans="1:18" ht="84" hidden="1" x14ac:dyDescent="0.2">
      <c r="A1417" s="41" t="s">
        <v>614</v>
      </c>
      <c r="B1417" s="42" t="s">
        <v>447</v>
      </c>
      <c r="C1417" s="46" t="s">
        <v>38</v>
      </c>
      <c r="D1417" s="46" t="s">
        <v>55</v>
      </c>
      <c r="E1417" s="46" t="s">
        <v>149</v>
      </c>
      <c r="F1417" s="46" t="s">
        <v>26</v>
      </c>
      <c r="G1417" s="46" t="s">
        <v>21</v>
      </c>
      <c r="H1417" s="46" t="s">
        <v>616</v>
      </c>
      <c r="I1417" s="46"/>
      <c r="J1417" s="47">
        <v>0</v>
      </c>
      <c r="K1417" s="47">
        <v>0</v>
      </c>
      <c r="L1417" s="11">
        <f>L1418</f>
        <v>0</v>
      </c>
      <c r="P1417" s="11">
        <f>P1418</f>
        <v>0</v>
      </c>
      <c r="Q1417" s="53"/>
      <c r="R1417" s="54"/>
    </row>
    <row r="1418" spans="1:18" ht="24" hidden="1" x14ac:dyDescent="0.2">
      <c r="A1418" s="41" t="s">
        <v>44</v>
      </c>
      <c r="B1418" s="42" t="s">
        <v>447</v>
      </c>
      <c r="C1418" s="46" t="s">
        <v>38</v>
      </c>
      <c r="D1418" s="46" t="s">
        <v>55</v>
      </c>
      <c r="E1418" s="46" t="s">
        <v>149</v>
      </c>
      <c r="F1418" s="46" t="s">
        <v>26</v>
      </c>
      <c r="G1418" s="46" t="s">
        <v>21</v>
      </c>
      <c r="H1418" s="46" t="s">
        <v>616</v>
      </c>
      <c r="I1418" s="46" t="s">
        <v>45</v>
      </c>
      <c r="J1418" s="47">
        <v>0</v>
      </c>
      <c r="K1418" s="47">
        <v>0</v>
      </c>
      <c r="L1418" s="55">
        <f>K1418/1000</f>
        <v>0</v>
      </c>
      <c r="M1418" s="12">
        <v>1</v>
      </c>
      <c r="P1418" s="56">
        <f>K1418/1000</f>
        <v>0</v>
      </c>
      <c r="Q1418" s="53"/>
      <c r="R1418" s="54"/>
    </row>
    <row r="1419" spans="1:18" x14ac:dyDescent="0.2">
      <c r="A1419" s="41" t="s">
        <v>168</v>
      </c>
      <c r="B1419" s="42" t="s">
        <v>447</v>
      </c>
      <c r="C1419" s="46" t="s">
        <v>51</v>
      </c>
      <c r="D1419" s="46"/>
      <c r="E1419" s="46"/>
      <c r="F1419" s="46"/>
      <c r="G1419" s="46"/>
      <c r="H1419" s="46"/>
      <c r="I1419" s="46"/>
      <c r="J1419" s="47">
        <v>59800</v>
      </c>
      <c r="K1419" s="47">
        <v>59800</v>
      </c>
      <c r="L1419" s="51">
        <f t="shared" ref="L1419:L1425" si="10">L1420</f>
        <v>59.8</v>
      </c>
      <c r="P1419" s="52">
        <f t="shared" ref="P1419:P1425" si="11">P1420</f>
        <v>59.8</v>
      </c>
      <c r="Q1419" s="53"/>
      <c r="R1419" s="54"/>
    </row>
    <row r="1420" spans="1:18" x14ac:dyDescent="0.2">
      <c r="A1420" s="41" t="s">
        <v>169</v>
      </c>
      <c r="B1420" s="42" t="s">
        <v>447</v>
      </c>
      <c r="C1420" s="46" t="s">
        <v>51</v>
      </c>
      <c r="D1420" s="46" t="s">
        <v>47</v>
      </c>
      <c r="E1420" s="46"/>
      <c r="F1420" s="46"/>
      <c r="G1420" s="46"/>
      <c r="H1420" s="46"/>
      <c r="I1420" s="46"/>
      <c r="J1420" s="47">
        <v>59800</v>
      </c>
      <c r="K1420" s="47">
        <v>59800</v>
      </c>
      <c r="L1420" s="51">
        <f t="shared" si="10"/>
        <v>59.8</v>
      </c>
      <c r="P1420" s="52">
        <f t="shared" si="11"/>
        <v>59.8</v>
      </c>
      <c r="Q1420" s="53"/>
      <c r="R1420" s="54"/>
    </row>
    <row r="1421" spans="1:18" ht="36" x14ac:dyDescent="0.2">
      <c r="A1421" s="41" t="s">
        <v>170</v>
      </c>
      <c r="B1421" s="42" t="s">
        <v>447</v>
      </c>
      <c r="C1421" s="46" t="s">
        <v>51</v>
      </c>
      <c r="D1421" s="46" t="s">
        <v>47</v>
      </c>
      <c r="E1421" s="46" t="s">
        <v>99</v>
      </c>
      <c r="F1421" s="46" t="s">
        <v>26</v>
      </c>
      <c r="G1421" s="46" t="s">
        <v>27</v>
      </c>
      <c r="H1421" s="46" t="s">
        <v>28</v>
      </c>
      <c r="I1421" s="46"/>
      <c r="J1421" s="47">
        <v>59800</v>
      </c>
      <c r="K1421" s="47">
        <v>59800</v>
      </c>
      <c r="L1421" s="51">
        <f t="shared" si="10"/>
        <v>59.8</v>
      </c>
      <c r="P1421" s="52">
        <f t="shared" si="11"/>
        <v>59.8</v>
      </c>
      <c r="Q1421" s="53"/>
      <c r="R1421" s="54"/>
    </row>
    <row r="1422" spans="1:18" ht="24" x14ac:dyDescent="0.2">
      <c r="A1422" s="41" t="s">
        <v>591</v>
      </c>
      <c r="B1422" s="42" t="s">
        <v>447</v>
      </c>
      <c r="C1422" s="46" t="s">
        <v>51</v>
      </c>
      <c r="D1422" s="46" t="s">
        <v>47</v>
      </c>
      <c r="E1422" s="46" t="s">
        <v>99</v>
      </c>
      <c r="F1422" s="46" t="s">
        <v>26</v>
      </c>
      <c r="G1422" s="46" t="s">
        <v>23</v>
      </c>
      <c r="H1422" s="46" t="s">
        <v>28</v>
      </c>
      <c r="I1422" s="46"/>
      <c r="J1422" s="47">
        <v>59800</v>
      </c>
      <c r="K1422" s="47">
        <v>59800</v>
      </c>
      <c r="L1422" s="51">
        <f t="shared" si="10"/>
        <v>59.8</v>
      </c>
      <c r="P1422" s="76">
        <f>+P1427+P1431+P1423</f>
        <v>59.8</v>
      </c>
      <c r="Q1422" s="53"/>
      <c r="R1422" s="54"/>
    </row>
    <row r="1423" spans="1:18" hidden="1" x14ac:dyDescent="0.2">
      <c r="A1423" s="41" t="s">
        <v>407</v>
      </c>
      <c r="B1423" s="42" t="s">
        <v>447</v>
      </c>
      <c r="C1423" s="46" t="s">
        <v>51</v>
      </c>
      <c r="D1423" s="46" t="s">
        <v>47</v>
      </c>
      <c r="E1423" s="46" t="s">
        <v>99</v>
      </c>
      <c r="F1423" s="46" t="s">
        <v>26</v>
      </c>
      <c r="G1423" s="46" t="s">
        <v>23</v>
      </c>
      <c r="H1423" s="46" t="s">
        <v>408</v>
      </c>
      <c r="I1423" s="46"/>
      <c r="J1423" s="47">
        <v>0</v>
      </c>
      <c r="K1423" s="47">
        <v>0</v>
      </c>
      <c r="L1423" s="51">
        <f t="shared" si="10"/>
        <v>59.8</v>
      </c>
      <c r="P1423" s="52">
        <f t="shared" si="11"/>
        <v>59.8</v>
      </c>
      <c r="Q1423" s="53"/>
      <c r="R1423" s="54"/>
    </row>
    <row r="1424" spans="1:18" ht="24" hidden="1" x14ac:dyDescent="0.2">
      <c r="A1424" s="41" t="s">
        <v>44</v>
      </c>
      <c r="B1424" s="42" t="s">
        <v>447</v>
      </c>
      <c r="C1424" s="46" t="s">
        <v>51</v>
      </c>
      <c r="D1424" s="46" t="s">
        <v>47</v>
      </c>
      <c r="E1424" s="46" t="s">
        <v>99</v>
      </c>
      <c r="F1424" s="46" t="s">
        <v>26</v>
      </c>
      <c r="G1424" s="46" t="s">
        <v>23</v>
      </c>
      <c r="H1424" s="46" t="s">
        <v>408</v>
      </c>
      <c r="I1424" s="46" t="s">
        <v>45</v>
      </c>
      <c r="J1424" s="47">
        <v>0</v>
      </c>
      <c r="K1424" s="47">
        <v>0</v>
      </c>
      <c r="L1424" s="51">
        <f t="shared" si="10"/>
        <v>59.8</v>
      </c>
      <c r="P1424" s="52">
        <f t="shared" si="11"/>
        <v>59.8</v>
      </c>
      <c r="Q1424" s="53"/>
      <c r="R1424" s="54"/>
    </row>
    <row r="1425" spans="1:18" ht="24" x14ac:dyDescent="0.2">
      <c r="A1425" s="41" t="s">
        <v>409</v>
      </c>
      <c r="B1425" s="42" t="s">
        <v>447</v>
      </c>
      <c r="C1425" s="46" t="s">
        <v>51</v>
      </c>
      <c r="D1425" s="46" t="s">
        <v>47</v>
      </c>
      <c r="E1425" s="46" t="s">
        <v>99</v>
      </c>
      <c r="F1425" s="46" t="s">
        <v>26</v>
      </c>
      <c r="G1425" s="46" t="s">
        <v>23</v>
      </c>
      <c r="H1425" s="46" t="s">
        <v>410</v>
      </c>
      <c r="I1425" s="46"/>
      <c r="J1425" s="47">
        <v>59800</v>
      </c>
      <c r="K1425" s="47">
        <v>59800</v>
      </c>
      <c r="L1425" s="11">
        <f t="shared" si="10"/>
        <v>59.8</v>
      </c>
      <c r="P1425" s="11">
        <f t="shared" si="11"/>
        <v>59.8</v>
      </c>
      <c r="Q1425" s="53"/>
      <c r="R1425" s="54"/>
    </row>
    <row r="1426" spans="1:18" ht="24" x14ac:dyDescent="0.2">
      <c r="A1426" s="41" t="s">
        <v>44</v>
      </c>
      <c r="B1426" s="42" t="s">
        <v>447</v>
      </c>
      <c r="C1426" s="46" t="s">
        <v>51</v>
      </c>
      <c r="D1426" s="46" t="s">
        <v>47</v>
      </c>
      <c r="E1426" s="46" t="s">
        <v>99</v>
      </c>
      <c r="F1426" s="46" t="s">
        <v>26</v>
      </c>
      <c r="G1426" s="46" t="s">
        <v>23</v>
      </c>
      <c r="H1426" s="46" t="s">
        <v>410</v>
      </c>
      <c r="I1426" s="46" t="s">
        <v>45</v>
      </c>
      <c r="J1426" s="47">
        <v>59800</v>
      </c>
      <c r="K1426" s="47">
        <v>59800</v>
      </c>
      <c r="L1426" s="55">
        <f>K1426/1000</f>
        <v>59.8</v>
      </c>
      <c r="M1426" s="12">
        <v>1</v>
      </c>
      <c r="P1426" s="56">
        <f>K1426/1000</f>
        <v>59.8</v>
      </c>
      <c r="Q1426" s="53"/>
      <c r="R1426" s="54"/>
    </row>
    <row r="1427" spans="1:18" ht="24" hidden="1" x14ac:dyDescent="0.2">
      <c r="A1427" s="41" t="s">
        <v>171</v>
      </c>
      <c r="B1427" s="42" t="s">
        <v>447</v>
      </c>
      <c r="C1427" s="46" t="s">
        <v>51</v>
      </c>
      <c r="D1427" s="46" t="s">
        <v>47</v>
      </c>
      <c r="E1427" s="46" t="s">
        <v>99</v>
      </c>
      <c r="F1427" s="46" t="s">
        <v>26</v>
      </c>
      <c r="G1427" s="46" t="s">
        <v>47</v>
      </c>
      <c r="H1427" s="46" t="s">
        <v>28</v>
      </c>
      <c r="I1427" s="46"/>
      <c r="J1427" s="47">
        <v>0</v>
      </c>
      <c r="K1427" s="47">
        <v>0</v>
      </c>
      <c r="L1427" s="11">
        <f>L1428</f>
        <v>0</v>
      </c>
      <c r="P1427" s="11">
        <f>P1428</f>
        <v>0</v>
      </c>
      <c r="Q1427" s="53"/>
      <c r="R1427" s="54"/>
    </row>
    <row r="1428" spans="1:18" ht="24" hidden="1" x14ac:dyDescent="0.2">
      <c r="A1428" s="41" t="s">
        <v>411</v>
      </c>
      <c r="B1428" s="42" t="s">
        <v>447</v>
      </c>
      <c r="C1428" s="46" t="s">
        <v>51</v>
      </c>
      <c r="D1428" s="46" t="s">
        <v>47</v>
      </c>
      <c r="E1428" s="46" t="s">
        <v>99</v>
      </c>
      <c r="F1428" s="46" t="s">
        <v>26</v>
      </c>
      <c r="G1428" s="46" t="s">
        <v>47</v>
      </c>
      <c r="H1428" s="46" t="s">
        <v>412</v>
      </c>
      <c r="I1428" s="46"/>
      <c r="J1428" s="47">
        <v>0</v>
      </c>
      <c r="K1428" s="47">
        <v>0</v>
      </c>
      <c r="L1428" s="11">
        <f>L1429</f>
        <v>0</v>
      </c>
      <c r="P1428" s="11">
        <f>P1429</f>
        <v>0</v>
      </c>
      <c r="Q1428" s="53"/>
      <c r="R1428" s="54"/>
    </row>
    <row r="1429" spans="1:18" ht="24" hidden="1" x14ac:dyDescent="0.2">
      <c r="A1429" s="41" t="s">
        <v>44</v>
      </c>
      <c r="B1429" s="42" t="s">
        <v>447</v>
      </c>
      <c r="C1429" s="46" t="s">
        <v>51</v>
      </c>
      <c r="D1429" s="46" t="s">
        <v>47</v>
      </c>
      <c r="E1429" s="46" t="s">
        <v>99</v>
      </c>
      <c r="F1429" s="46" t="s">
        <v>26</v>
      </c>
      <c r="G1429" s="46" t="s">
        <v>47</v>
      </c>
      <c r="H1429" s="46" t="s">
        <v>412</v>
      </c>
      <c r="I1429" s="46" t="s">
        <v>45</v>
      </c>
      <c r="J1429" s="47">
        <v>0</v>
      </c>
      <c r="K1429" s="47">
        <v>0</v>
      </c>
      <c r="L1429" s="11">
        <f>L1430</f>
        <v>0</v>
      </c>
      <c r="P1429" s="11">
        <f>P1430</f>
        <v>0</v>
      </c>
      <c r="Q1429" s="53"/>
      <c r="R1429" s="54"/>
    </row>
    <row r="1430" spans="1:18" ht="24" hidden="1" x14ac:dyDescent="0.2">
      <c r="A1430" s="41" t="s">
        <v>413</v>
      </c>
      <c r="B1430" s="42" t="s">
        <v>447</v>
      </c>
      <c r="C1430" s="46" t="s">
        <v>51</v>
      </c>
      <c r="D1430" s="46" t="s">
        <v>47</v>
      </c>
      <c r="E1430" s="46" t="s">
        <v>99</v>
      </c>
      <c r="F1430" s="46" t="s">
        <v>26</v>
      </c>
      <c r="G1430" s="46" t="s">
        <v>47</v>
      </c>
      <c r="H1430" s="46" t="s">
        <v>414</v>
      </c>
      <c r="I1430" s="46"/>
      <c r="J1430" s="47">
        <v>0</v>
      </c>
      <c r="K1430" s="47">
        <v>0</v>
      </c>
      <c r="L1430" s="55">
        <f>K1430/1000</f>
        <v>0</v>
      </c>
      <c r="M1430" s="12">
        <v>1</v>
      </c>
      <c r="N1430" s="4">
        <v>1</v>
      </c>
      <c r="P1430" s="56">
        <f>K1430/1000</f>
        <v>0</v>
      </c>
      <c r="Q1430" s="53"/>
      <c r="R1430" s="54"/>
    </row>
    <row r="1431" spans="1:18" ht="24" hidden="1" x14ac:dyDescent="0.2">
      <c r="A1431" s="41" t="s">
        <v>44</v>
      </c>
      <c r="B1431" s="42" t="s">
        <v>447</v>
      </c>
      <c r="C1431" s="46" t="s">
        <v>51</v>
      </c>
      <c r="D1431" s="46" t="s">
        <v>47</v>
      </c>
      <c r="E1431" s="46" t="s">
        <v>99</v>
      </c>
      <c r="F1431" s="46" t="s">
        <v>26</v>
      </c>
      <c r="G1431" s="46" t="s">
        <v>47</v>
      </c>
      <c r="H1431" s="46" t="s">
        <v>414</v>
      </c>
      <c r="I1431" s="46" t="s">
        <v>45</v>
      </c>
      <c r="J1431" s="47">
        <v>0</v>
      </c>
      <c r="K1431" s="47">
        <v>0</v>
      </c>
      <c r="L1431" s="11">
        <f>L1432</f>
        <v>0</v>
      </c>
      <c r="P1431" s="11">
        <f>P1432</f>
        <v>0</v>
      </c>
      <c r="Q1431" s="53"/>
      <c r="R1431" s="54"/>
    </row>
    <row r="1432" spans="1:18" ht="36" hidden="1" x14ac:dyDescent="0.2">
      <c r="A1432" s="41" t="s">
        <v>415</v>
      </c>
      <c r="B1432" s="42" t="s">
        <v>447</v>
      </c>
      <c r="C1432" s="46" t="s">
        <v>51</v>
      </c>
      <c r="D1432" s="46" t="s">
        <v>47</v>
      </c>
      <c r="E1432" s="46" t="s">
        <v>99</v>
      </c>
      <c r="F1432" s="46" t="s">
        <v>26</v>
      </c>
      <c r="G1432" s="46" t="s">
        <v>47</v>
      </c>
      <c r="H1432" s="46" t="s">
        <v>416</v>
      </c>
      <c r="I1432" s="46"/>
      <c r="J1432" s="47">
        <v>0</v>
      </c>
      <c r="K1432" s="47">
        <v>0</v>
      </c>
      <c r="L1432" s="11">
        <f>L1433</f>
        <v>0</v>
      </c>
      <c r="P1432" s="11">
        <f>P1433</f>
        <v>0</v>
      </c>
      <c r="Q1432" s="53"/>
      <c r="R1432" s="54"/>
    </row>
    <row r="1433" spans="1:18" ht="24" hidden="1" x14ac:dyDescent="0.2">
      <c r="A1433" s="41" t="s">
        <v>44</v>
      </c>
      <c r="B1433" s="42" t="s">
        <v>447</v>
      </c>
      <c r="C1433" s="46" t="s">
        <v>51</v>
      </c>
      <c r="D1433" s="46" t="s">
        <v>47</v>
      </c>
      <c r="E1433" s="46" t="s">
        <v>99</v>
      </c>
      <c r="F1433" s="46" t="s">
        <v>26</v>
      </c>
      <c r="G1433" s="46" t="s">
        <v>47</v>
      </c>
      <c r="H1433" s="46" t="s">
        <v>416</v>
      </c>
      <c r="I1433" s="46" t="s">
        <v>45</v>
      </c>
      <c r="J1433" s="47">
        <v>0</v>
      </c>
      <c r="K1433" s="47">
        <v>0</v>
      </c>
      <c r="L1433" s="11">
        <f>L1434</f>
        <v>0</v>
      </c>
      <c r="P1433" s="11">
        <f>P1434</f>
        <v>0</v>
      </c>
      <c r="Q1433" s="53"/>
      <c r="R1433" s="54"/>
    </row>
    <row r="1434" spans="1:18" hidden="1" x14ac:dyDescent="0.2">
      <c r="A1434" s="41" t="s">
        <v>417</v>
      </c>
      <c r="B1434" s="42" t="s">
        <v>447</v>
      </c>
      <c r="C1434" s="46" t="s">
        <v>51</v>
      </c>
      <c r="D1434" s="46" t="s">
        <v>47</v>
      </c>
      <c r="E1434" s="46" t="s">
        <v>99</v>
      </c>
      <c r="F1434" s="46" t="s">
        <v>26</v>
      </c>
      <c r="G1434" s="46" t="s">
        <v>47</v>
      </c>
      <c r="H1434" s="46" t="s">
        <v>418</v>
      </c>
      <c r="I1434" s="46"/>
      <c r="J1434" s="47">
        <v>0</v>
      </c>
      <c r="K1434" s="47">
        <v>0</v>
      </c>
      <c r="L1434" s="55">
        <f>K1434/1000</f>
        <v>0</v>
      </c>
      <c r="M1434" s="12">
        <v>1</v>
      </c>
      <c r="P1434" s="56">
        <f>K1434/1000</f>
        <v>0</v>
      </c>
      <c r="Q1434" s="53"/>
      <c r="R1434" s="54"/>
    </row>
    <row r="1435" spans="1:18" ht="24" hidden="1" x14ac:dyDescent="0.2">
      <c r="A1435" s="41" t="s">
        <v>44</v>
      </c>
      <c r="B1435" s="42" t="s">
        <v>447</v>
      </c>
      <c r="C1435" s="46" t="s">
        <v>51</v>
      </c>
      <c r="D1435" s="46" t="s">
        <v>47</v>
      </c>
      <c r="E1435" s="46" t="s">
        <v>99</v>
      </c>
      <c r="F1435" s="46" t="s">
        <v>26</v>
      </c>
      <c r="G1435" s="46" t="s">
        <v>47</v>
      </c>
      <c r="H1435" s="46" t="s">
        <v>418</v>
      </c>
      <c r="I1435" s="46" t="s">
        <v>45</v>
      </c>
      <c r="J1435" s="47">
        <v>0</v>
      </c>
      <c r="K1435" s="47">
        <v>0</v>
      </c>
      <c r="L1435" s="51" t="e">
        <f>L1436</f>
        <v>#REF!</v>
      </c>
      <c r="P1435" s="52" t="e">
        <f>P1436</f>
        <v>#REF!</v>
      </c>
      <c r="Q1435" s="53"/>
      <c r="R1435" s="54"/>
    </row>
    <row r="1436" spans="1:18" hidden="1" x14ac:dyDescent="0.2">
      <c r="A1436" s="41" t="s">
        <v>421</v>
      </c>
      <c r="B1436" s="42" t="s">
        <v>447</v>
      </c>
      <c r="C1436" s="46" t="s">
        <v>51</v>
      </c>
      <c r="D1436" s="46" t="s">
        <v>47</v>
      </c>
      <c r="E1436" s="46" t="s">
        <v>99</v>
      </c>
      <c r="F1436" s="46" t="s">
        <v>26</v>
      </c>
      <c r="G1436" s="46" t="s">
        <v>47</v>
      </c>
      <c r="H1436" s="46" t="s">
        <v>422</v>
      </c>
      <c r="I1436" s="46"/>
      <c r="J1436" s="47">
        <v>0</v>
      </c>
      <c r="K1436" s="47">
        <v>0</v>
      </c>
      <c r="L1436" s="51" t="e">
        <f>L1437</f>
        <v>#REF!</v>
      </c>
      <c r="P1436" s="52" t="e">
        <f>P1437</f>
        <v>#REF!</v>
      </c>
      <c r="Q1436" s="53"/>
      <c r="R1436" s="54"/>
    </row>
    <row r="1437" spans="1:18" ht="24" hidden="1" x14ac:dyDescent="0.2">
      <c r="A1437" s="41" t="s">
        <v>44</v>
      </c>
      <c r="B1437" s="42" t="s">
        <v>447</v>
      </c>
      <c r="C1437" s="46" t="s">
        <v>51</v>
      </c>
      <c r="D1437" s="46" t="s">
        <v>47</v>
      </c>
      <c r="E1437" s="46" t="s">
        <v>99</v>
      </c>
      <c r="F1437" s="46" t="s">
        <v>26</v>
      </c>
      <c r="G1437" s="46" t="s">
        <v>47</v>
      </c>
      <c r="H1437" s="46" t="s">
        <v>422</v>
      </c>
      <c r="I1437" s="46" t="s">
        <v>45</v>
      </c>
      <c r="J1437" s="47">
        <v>0</v>
      </c>
      <c r="K1437" s="47">
        <v>0</v>
      </c>
      <c r="L1437" s="51" t="e">
        <f>L1447+L1438</f>
        <v>#REF!</v>
      </c>
      <c r="P1437" s="52" t="e">
        <f>P1447+P1438</f>
        <v>#REF!</v>
      </c>
      <c r="Q1437" s="53"/>
      <c r="R1437" s="54"/>
    </row>
    <row r="1438" spans="1:18" ht="24" hidden="1" x14ac:dyDescent="0.2">
      <c r="A1438" s="41" t="s">
        <v>423</v>
      </c>
      <c r="B1438" s="42" t="s">
        <v>447</v>
      </c>
      <c r="C1438" s="46" t="s">
        <v>51</v>
      </c>
      <c r="D1438" s="46" t="s">
        <v>47</v>
      </c>
      <c r="E1438" s="46" t="s">
        <v>99</v>
      </c>
      <c r="F1438" s="46" t="s">
        <v>26</v>
      </c>
      <c r="G1438" s="46" t="s">
        <v>47</v>
      </c>
      <c r="H1438" s="46" t="s">
        <v>424</v>
      </c>
      <c r="I1438" s="46"/>
      <c r="J1438" s="47">
        <v>0</v>
      </c>
      <c r="K1438" s="47">
        <v>0</v>
      </c>
      <c r="L1438" s="51">
        <f>L1439+L1443</f>
        <v>0</v>
      </c>
      <c r="P1438" s="52">
        <f>P1439+P1443</f>
        <v>0</v>
      </c>
      <c r="Q1438" s="53"/>
      <c r="R1438" s="54"/>
    </row>
    <row r="1439" spans="1:18" ht="24" hidden="1" x14ac:dyDescent="0.2">
      <c r="A1439" s="41" t="s">
        <v>44</v>
      </c>
      <c r="B1439" s="42" t="s">
        <v>447</v>
      </c>
      <c r="C1439" s="46" t="s">
        <v>51</v>
      </c>
      <c r="D1439" s="46" t="s">
        <v>47</v>
      </c>
      <c r="E1439" s="46" t="s">
        <v>99</v>
      </c>
      <c r="F1439" s="46" t="s">
        <v>26</v>
      </c>
      <c r="G1439" s="46" t="s">
        <v>47</v>
      </c>
      <c r="H1439" s="46" t="s">
        <v>424</v>
      </c>
      <c r="I1439" s="46" t="s">
        <v>45</v>
      </c>
      <c r="J1439" s="47">
        <v>0</v>
      </c>
      <c r="K1439" s="47">
        <v>0</v>
      </c>
      <c r="L1439" s="51">
        <f>L1440</f>
        <v>0</v>
      </c>
      <c r="P1439" s="52">
        <f>P1440</f>
        <v>0</v>
      </c>
      <c r="Q1439" s="53"/>
      <c r="R1439" s="54"/>
    </row>
    <row r="1440" spans="1:18" hidden="1" x14ac:dyDescent="0.2">
      <c r="A1440" s="41" t="s">
        <v>425</v>
      </c>
      <c r="B1440" s="42" t="s">
        <v>447</v>
      </c>
      <c r="C1440" s="46" t="s">
        <v>51</v>
      </c>
      <c r="D1440" s="46" t="s">
        <v>47</v>
      </c>
      <c r="E1440" s="46" t="s">
        <v>99</v>
      </c>
      <c r="F1440" s="46" t="s">
        <v>26</v>
      </c>
      <c r="G1440" s="46" t="s">
        <v>47</v>
      </c>
      <c r="H1440" s="46" t="s">
        <v>426</v>
      </c>
      <c r="I1440" s="46"/>
      <c r="J1440" s="47">
        <v>0</v>
      </c>
      <c r="K1440" s="47">
        <v>0</v>
      </c>
      <c r="L1440" s="51">
        <f>L1441</f>
        <v>0</v>
      </c>
      <c r="P1440" s="52">
        <f>P1441</f>
        <v>0</v>
      </c>
      <c r="Q1440" s="53"/>
      <c r="R1440" s="54"/>
    </row>
    <row r="1441" spans="1:18" ht="24" hidden="1" x14ac:dyDescent="0.2">
      <c r="A1441" s="41" t="s">
        <v>44</v>
      </c>
      <c r="B1441" s="42" t="s">
        <v>447</v>
      </c>
      <c r="C1441" s="46" t="s">
        <v>51</v>
      </c>
      <c r="D1441" s="46" t="s">
        <v>47</v>
      </c>
      <c r="E1441" s="46" t="s">
        <v>99</v>
      </c>
      <c r="F1441" s="46" t="s">
        <v>26</v>
      </c>
      <c r="G1441" s="46" t="s">
        <v>47</v>
      </c>
      <c r="H1441" s="46" t="s">
        <v>426</v>
      </c>
      <c r="I1441" s="46" t="s">
        <v>45</v>
      </c>
      <c r="J1441" s="47">
        <v>0</v>
      </c>
      <c r="K1441" s="47">
        <v>0</v>
      </c>
      <c r="L1441" s="11">
        <f>L1442</f>
        <v>0</v>
      </c>
      <c r="P1441" s="11">
        <f>P1442</f>
        <v>0</v>
      </c>
      <c r="Q1441" s="53"/>
      <c r="R1441" s="54"/>
    </row>
    <row r="1442" spans="1:18" hidden="1" x14ac:dyDescent="0.2">
      <c r="A1442" s="41" t="s">
        <v>427</v>
      </c>
      <c r="B1442" s="42" t="s">
        <v>447</v>
      </c>
      <c r="C1442" s="46" t="s">
        <v>51</v>
      </c>
      <c r="D1442" s="46" t="s">
        <v>47</v>
      </c>
      <c r="E1442" s="46" t="s">
        <v>99</v>
      </c>
      <c r="F1442" s="46" t="s">
        <v>26</v>
      </c>
      <c r="G1442" s="46" t="s">
        <v>47</v>
      </c>
      <c r="H1442" s="46" t="s">
        <v>428</v>
      </c>
      <c r="I1442" s="46"/>
      <c r="J1442" s="47">
        <v>0</v>
      </c>
      <c r="K1442" s="47">
        <v>0</v>
      </c>
      <c r="L1442" s="55">
        <f>K1442/1000</f>
        <v>0</v>
      </c>
      <c r="M1442" s="12">
        <v>1</v>
      </c>
      <c r="P1442" s="56">
        <f>K1442/1000</f>
        <v>0</v>
      </c>
      <c r="Q1442" s="53"/>
      <c r="R1442" s="54"/>
    </row>
    <row r="1443" spans="1:18" ht="24" hidden="1" x14ac:dyDescent="0.2">
      <c r="A1443" s="41" t="s">
        <v>44</v>
      </c>
      <c r="B1443" s="42" t="s">
        <v>447</v>
      </c>
      <c r="C1443" s="46" t="s">
        <v>51</v>
      </c>
      <c r="D1443" s="46" t="s">
        <v>47</v>
      </c>
      <c r="E1443" s="46" t="s">
        <v>99</v>
      </c>
      <c r="F1443" s="46" t="s">
        <v>26</v>
      </c>
      <c r="G1443" s="46" t="s">
        <v>47</v>
      </c>
      <c r="H1443" s="46" t="s">
        <v>428</v>
      </c>
      <c r="I1443" s="46" t="s">
        <v>45</v>
      </c>
      <c r="J1443" s="47">
        <v>0</v>
      </c>
      <c r="K1443" s="47">
        <v>0</v>
      </c>
      <c r="L1443" s="51">
        <f>L1444</f>
        <v>0</v>
      </c>
      <c r="P1443" s="52">
        <f>P1444</f>
        <v>0</v>
      </c>
      <c r="Q1443" s="53"/>
      <c r="R1443" s="54"/>
    </row>
    <row r="1444" spans="1:18" hidden="1" x14ac:dyDescent="0.2">
      <c r="A1444" s="41" t="s">
        <v>429</v>
      </c>
      <c r="B1444" s="42" t="s">
        <v>447</v>
      </c>
      <c r="C1444" s="46" t="s">
        <v>51</v>
      </c>
      <c r="D1444" s="46" t="s">
        <v>47</v>
      </c>
      <c r="E1444" s="46" t="s">
        <v>99</v>
      </c>
      <c r="F1444" s="46" t="s">
        <v>26</v>
      </c>
      <c r="G1444" s="46" t="s">
        <v>47</v>
      </c>
      <c r="H1444" s="46" t="s">
        <v>430</v>
      </c>
      <c r="I1444" s="46"/>
      <c r="J1444" s="47">
        <v>0</v>
      </c>
      <c r="K1444" s="47">
        <v>0</v>
      </c>
      <c r="L1444" s="51">
        <f>L1445</f>
        <v>0</v>
      </c>
      <c r="P1444" s="52">
        <f>P1445</f>
        <v>0</v>
      </c>
      <c r="Q1444" s="53"/>
      <c r="R1444" s="54"/>
    </row>
    <row r="1445" spans="1:18" ht="24" hidden="1" x14ac:dyDescent="0.2">
      <c r="A1445" s="41" t="s">
        <v>44</v>
      </c>
      <c r="B1445" s="42" t="s">
        <v>447</v>
      </c>
      <c r="C1445" s="46" t="s">
        <v>51</v>
      </c>
      <c r="D1445" s="46" t="s">
        <v>47</v>
      </c>
      <c r="E1445" s="46" t="s">
        <v>99</v>
      </c>
      <c r="F1445" s="46" t="s">
        <v>26</v>
      </c>
      <c r="G1445" s="46" t="s">
        <v>47</v>
      </c>
      <c r="H1445" s="46" t="s">
        <v>430</v>
      </c>
      <c r="I1445" s="46" t="s">
        <v>45</v>
      </c>
      <c r="J1445" s="47">
        <v>0</v>
      </c>
      <c r="K1445" s="47">
        <v>0</v>
      </c>
      <c r="L1445" s="11">
        <f>L1446</f>
        <v>0</v>
      </c>
      <c r="P1445" s="11">
        <f>P1446</f>
        <v>0</v>
      </c>
      <c r="Q1445" s="53"/>
      <c r="R1445" s="54"/>
    </row>
    <row r="1446" spans="1:18" hidden="1" x14ac:dyDescent="0.2">
      <c r="A1446" s="41" t="s">
        <v>93</v>
      </c>
      <c r="B1446" s="42" t="s">
        <v>447</v>
      </c>
      <c r="C1446" s="42" t="s">
        <v>51</v>
      </c>
      <c r="D1446" s="42" t="s">
        <v>47</v>
      </c>
      <c r="E1446" s="46" t="s">
        <v>94</v>
      </c>
      <c r="F1446" s="46" t="s">
        <v>26</v>
      </c>
      <c r="G1446" s="46" t="s">
        <v>27</v>
      </c>
      <c r="H1446" s="46" t="s">
        <v>28</v>
      </c>
      <c r="I1446" s="46"/>
      <c r="J1446" s="47">
        <v>0</v>
      </c>
      <c r="K1446" s="47">
        <v>0</v>
      </c>
      <c r="L1446" s="55">
        <f>K1446/1000</f>
        <v>0</v>
      </c>
      <c r="M1446" s="12">
        <v>1</v>
      </c>
      <c r="P1446" s="56">
        <f>K1446/1000</f>
        <v>0</v>
      </c>
      <c r="Q1446" s="53"/>
      <c r="R1446" s="54"/>
    </row>
    <row r="1447" spans="1:18" hidden="1" x14ac:dyDescent="0.2">
      <c r="A1447" s="41" t="s">
        <v>95</v>
      </c>
      <c r="B1447" s="42" t="s">
        <v>447</v>
      </c>
      <c r="C1447" s="42" t="s">
        <v>51</v>
      </c>
      <c r="D1447" s="42" t="s">
        <v>47</v>
      </c>
      <c r="E1447" s="46" t="s">
        <v>94</v>
      </c>
      <c r="F1447" s="46" t="s">
        <v>96</v>
      </c>
      <c r="G1447" s="46" t="s">
        <v>27</v>
      </c>
      <c r="H1447" s="46" t="s">
        <v>28</v>
      </c>
      <c r="I1447" s="46"/>
      <c r="J1447" s="47">
        <v>0</v>
      </c>
      <c r="K1447" s="47">
        <v>0</v>
      </c>
      <c r="L1447" s="11" t="e">
        <f>L1448+L1452+L1456+#REF!+#REF!+#REF!+#REF!+#REF!+#REF!</f>
        <v>#REF!</v>
      </c>
      <c r="P1447" s="11" t="e">
        <f>P1448+P1452+P1456+#REF!+#REF!+#REF!+#REF!+#REF!+#REF!</f>
        <v>#REF!</v>
      </c>
      <c r="Q1447" s="53"/>
      <c r="R1447" s="54"/>
    </row>
    <row r="1448" spans="1:18" ht="72" hidden="1" x14ac:dyDescent="0.2">
      <c r="A1448" s="41" t="s">
        <v>517</v>
      </c>
      <c r="B1448" s="42" t="s">
        <v>447</v>
      </c>
      <c r="C1448" s="42" t="s">
        <v>51</v>
      </c>
      <c r="D1448" s="42" t="s">
        <v>47</v>
      </c>
      <c r="E1448" s="46" t="s">
        <v>94</v>
      </c>
      <c r="F1448" s="46" t="s">
        <v>96</v>
      </c>
      <c r="G1448" s="46" t="s">
        <v>27</v>
      </c>
      <c r="H1448" s="46" t="s">
        <v>518</v>
      </c>
      <c r="I1448" s="46"/>
      <c r="J1448" s="47">
        <v>0</v>
      </c>
      <c r="K1448" s="47">
        <v>0</v>
      </c>
      <c r="L1448" s="11">
        <f>L1449</f>
        <v>0</v>
      </c>
      <c r="P1448" s="11">
        <f>P1449</f>
        <v>0</v>
      </c>
      <c r="Q1448" s="53"/>
      <c r="R1448" s="54"/>
    </row>
    <row r="1449" spans="1:18" ht="24" hidden="1" x14ac:dyDescent="0.2">
      <c r="A1449" s="41" t="s">
        <v>44</v>
      </c>
      <c r="B1449" s="42" t="s">
        <v>447</v>
      </c>
      <c r="C1449" s="42" t="s">
        <v>51</v>
      </c>
      <c r="D1449" s="42" t="s">
        <v>47</v>
      </c>
      <c r="E1449" s="46" t="s">
        <v>94</v>
      </c>
      <c r="F1449" s="46" t="s">
        <v>96</v>
      </c>
      <c r="G1449" s="46" t="s">
        <v>27</v>
      </c>
      <c r="H1449" s="46" t="s">
        <v>518</v>
      </c>
      <c r="I1449" s="46" t="s">
        <v>45</v>
      </c>
      <c r="J1449" s="47">
        <v>0</v>
      </c>
      <c r="K1449" s="47">
        <v>0</v>
      </c>
      <c r="L1449" s="11">
        <f>L1450</f>
        <v>0</v>
      </c>
      <c r="P1449" s="11">
        <f>P1450</f>
        <v>0</v>
      </c>
      <c r="Q1449" s="53"/>
      <c r="R1449" s="54"/>
    </row>
    <row r="1450" spans="1:18" hidden="1" x14ac:dyDescent="0.2">
      <c r="A1450" s="41" t="s">
        <v>194</v>
      </c>
      <c r="B1450" s="42" t="s">
        <v>447</v>
      </c>
      <c r="C1450" s="42">
        <v>11</v>
      </c>
      <c r="D1450" s="42"/>
      <c r="E1450" s="42"/>
      <c r="F1450" s="42"/>
      <c r="G1450" s="42"/>
      <c r="H1450" s="42"/>
      <c r="I1450" s="42"/>
      <c r="J1450" s="47">
        <v>0</v>
      </c>
      <c r="K1450" s="47">
        <v>0</v>
      </c>
      <c r="L1450" s="11">
        <f>L1451</f>
        <v>0</v>
      </c>
      <c r="P1450" s="11">
        <f>P1451</f>
        <v>0</v>
      </c>
      <c r="Q1450" s="53"/>
      <c r="R1450" s="54"/>
    </row>
    <row r="1451" spans="1:18" hidden="1" x14ac:dyDescent="0.2">
      <c r="A1451" s="41" t="s">
        <v>448</v>
      </c>
      <c r="B1451" s="42" t="s">
        <v>447</v>
      </c>
      <c r="C1451" s="42">
        <v>11</v>
      </c>
      <c r="D1451" s="42" t="s">
        <v>23</v>
      </c>
      <c r="E1451" s="42"/>
      <c r="F1451" s="42"/>
      <c r="G1451" s="42"/>
      <c r="H1451" s="42"/>
      <c r="I1451" s="42"/>
      <c r="J1451" s="47">
        <v>0</v>
      </c>
      <c r="K1451" s="47">
        <v>0</v>
      </c>
      <c r="L1451" s="55">
        <f>K1451/1000</f>
        <v>0</v>
      </c>
      <c r="M1451" s="12">
        <v>1</v>
      </c>
      <c r="P1451" s="56">
        <f>K1451/1000</f>
        <v>0</v>
      </c>
      <c r="Q1451" s="53"/>
      <c r="R1451" s="54"/>
    </row>
    <row r="1452" spans="1:18" ht="36" hidden="1" x14ac:dyDescent="0.2">
      <c r="A1452" s="41" t="s">
        <v>196</v>
      </c>
      <c r="B1452" s="42" t="s">
        <v>447</v>
      </c>
      <c r="C1452" s="42">
        <v>11</v>
      </c>
      <c r="D1452" s="42" t="s">
        <v>23</v>
      </c>
      <c r="E1452" s="46" t="s">
        <v>51</v>
      </c>
      <c r="F1452" s="46" t="s">
        <v>26</v>
      </c>
      <c r="G1452" s="46" t="s">
        <v>27</v>
      </c>
      <c r="H1452" s="46" t="s">
        <v>28</v>
      </c>
      <c r="I1452" s="42"/>
      <c r="J1452" s="47">
        <v>0</v>
      </c>
      <c r="K1452" s="47">
        <v>0</v>
      </c>
      <c r="L1452" s="11">
        <f>L1453</f>
        <v>0</v>
      </c>
      <c r="P1452" s="11">
        <f>P1453</f>
        <v>0</v>
      </c>
      <c r="Q1452" s="53"/>
      <c r="R1452" s="54"/>
    </row>
    <row r="1453" spans="1:18" ht="48" hidden="1" x14ac:dyDescent="0.2">
      <c r="A1453" s="41" t="s">
        <v>197</v>
      </c>
      <c r="B1453" s="42" t="s">
        <v>447</v>
      </c>
      <c r="C1453" s="42">
        <v>11</v>
      </c>
      <c r="D1453" s="42" t="s">
        <v>23</v>
      </c>
      <c r="E1453" s="46" t="s">
        <v>51</v>
      </c>
      <c r="F1453" s="46" t="s">
        <v>26</v>
      </c>
      <c r="G1453" s="46" t="s">
        <v>21</v>
      </c>
      <c r="H1453" s="46" t="s">
        <v>28</v>
      </c>
      <c r="I1453" s="42"/>
      <c r="J1453" s="47">
        <v>0</v>
      </c>
      <c r="K1453" s="47">
        <v>0</v>
      </c>
      <c r="L1453" s="11">
        <f>L1454</f>
        <v>0</v>
      </c>
      <c r="P1453" s="11">
        <f>P1454</f>
        <v>0</v>
      </c>
      <c r="Q1453" s="53"/>
      <c r="R1453" s="54"/>
    </row>
    <row r="1454" spans="1:18" ht="24" hidden="1" x14ac:dyDescent="0.2">
      <c r="A1454" s="41" t="s">
        <v>403</v>
      </c>
      <c r="B1454" s="42" t="s">
        <v>447</v>
      </c>
      <c r="C1454" s="42">
        <v>11</v>
      </c>
      <c r="D1454" s="42" t="s">
        <v>23</v>
      </c>
      <c r="E1454" s="46" t="s">
        <v>51</v>
      </c>
      <c r="F1454" s="46" t="s">
        <v>26</v>
      </c>
      <c r="G1454" s="46" t="s">
        <v>21</v>
      </c>
      <c r="H1454" s="46" t="s">
        <v>404</v>
      </c>
      <c r="I1454" s="46"/>
      <c r="J1454" s="47">
        <v>0</v>
      </c>
      <c r="K1454" s="47">
        <v>0</v>
      </c>
      <c r="L1454" s="11">
        <f>L1455</f>
        <v>0</v>
      </c>
      <c r="P1454" s="11">
        <f>P1455</f>
        <v>0</v>
      </c>
      <c r="Q1454" s="53"/>
      <c r="R1454" s="54"/>
    </row>
    <row r="1455" spans="1:18" ht="24" hidden="1" x14ac:dyDescent="0.2">
      <c r="A1455" s="41" t="s">
        <v>44</v>
      </c>
      <c r="B1455" s="42" t="s">
        <v>447</v>
      </c>
      <c r="C1455" s="42">
        <v>11</v>
      </c>
      <c r="D1455" s="42" t="s">
        <v>23</v>
      </c>
      <c r="E1455" s="46" t="s">
        <v>51</v>
      </c>
      <c r="F1455" s="46" t="s">
        <v>26</v>
      </c>
      <c r="G1455" s="46" t="s">
        <v>21</v>
      </c>
      <c r="H1455" s="46" t="s">
        <v>404</v>
      </c>
      <c r="I1455" s="46" t="s">
        <v>45</v>
      </c>
      <c r="J1455" s="47">
        <v>0</v>
      </c>
      <c r="K1455" s="47">
        <v>0</v>
      </c>
      <c r="L1455" s="55">
        <f>K1455/1000</f>
        <v>0</v>
      </c>
      <c r="M1455" s="12">
        <v>1</v>
      </c>
      <c r="P1455" s="56">
        <f>K1455/1000</f>
        <v>0</v>
      </c>
      <c r="Q1455" s="53"/>
      <c r="R1455" s="54"/>
    </row>
    <row r="1456" spans="1:18" ht="36" hidden="1" x14ac:dyDescent="0.2">
      <c r="A1456" s="41" t="s">
        <v>405</v>
      </c>
      <c r="B1456" s="42" t="s">
        <v>447</v>
      </c>
      <c r="C1456" s="42">
        <v>11</v>
      </c>
      <c r="D1456" s="42" t="s">
        <v>23</v>
      </c>
      <c r="E1456" s="46" t="s">
        <v>51</v>
      </c>
      <c r="F1456" s="46" t="s">
        <v>26</v>
      </c>
      <c r="G1456" s="46" t="s">
        <v>21</v>
      </c>
      <c r="H1456" s="46" t="s">
        <v>406</v>
      </c>
      <c r="I1456" s="46"/>
      <c r="J1456" s="47">
        <v>0</v>
      </c>
      <c r="K1456" s="47">
        <v>0</v>
      </c>
      <c r="L1456" s="11" t="e">
        <f>L1457</f>
        <v>#REF!</v>
      </c>
      <c r="P1456" s="11" t="e">
        <f>P1457</f>
        <v>#REF!</v>
      </c>
      <c r="Q1456" s="53"/>
      <c r="R1456" s="54"/>
    </row>
    <row r="1457" spans="1:18" ht="24" hidden="1" x14ac:dyDescent="0.2">
      <c r="A1457" s="41" t="s">
        <v>44</v>
      </c>
      <c r="B1457" s="42" t="s">
        <v>447</v>
      </c>
      <c r="C1457" s="42">
        <v>11</v>
      </c>
      <c r="D1457" s="42" t="s">
        <v>23</v>
      </c>
      <c r="E1457" s="46" t="s">
        <v>51</v>
      </c>
      <c r="F1457" s="46" t="s">
        <v>26</v>
      </c>
      <c r="G1457" s="46" t="s">
        <v>21</v>
      </c>
      <c r="H1457" s="46" t="s">
        <v>406</v>
      </c>
      <c r="I1457" s="46" t="s">
        <v>45</v>
      </c>
      <c r="J1457" s="47">
        <v>0</v>
      </c>
      <c r="K1457" s="47">
        <v>0</v>
      </c>
      <c r="L1457" s="11" t="e">
        <f>#REF!</f>
        <v>#REF!</v>
      </c>
      <c r="P1457" s="11" t="e">
        <f>#REF!</f>
        <v>#REF!</v>
      </c>
      <c r="Q1457" s="53"/>
      <c r="R1457" s="54"/>
    </row>
    <row r="1458" spans="1:18" ht="36" x14ac:dyDescent="0.2">
      <c r="A1458" s="41" t="s">
        <v>449</v>
      </c>
      <c r="B1458" s="42" t="s">
        <v>450</v>
      </c>
      <c r="C1458" s="42"/>
      <c r="D1458" s="42"/>
      <c r="E1458" s="42"/>
      <c r="F1458" s="42"/>
      <c r="G1458" s="42"/>
      <c r="H1458" s="42"/>
      <c r="I1458" s="42"/>
      <c r="J1458" s="43">
        <v>3414750</v>
      </c>
      <c r="K1458" s="43">
        <v>3414750</v>
      </c>
      <c r="L1458" s="65" t="e">
        <f>L1459+L1527+L1543</f>
        <v>#REF!</v>
      </c>
      <c r="P1458" s="66" t="e">
        <f>P1459+P1527+P1543</f>
        <v>#REF!</v>
      </c>
      <c r="Q1458" s="53"/>
      <c r="R1458" s="54"/>
    </row>
    <row r="1459" spans="1:18" x14ac:dyDescent="0.2">
      <c r="A1459" s="41" t="s">
        <v>20</v>
      </c>
      <c r="B1459" s="42" t="s">
        <v>450</v>
      </c>
      <c r="C1459" s="46" t="s">
        <v>21</v>
      </c>
      <c r="D1459" s="46"/>
      <c r="E1459" s="46"/>
      <c r="F1459" s="46"/>
      <c r="G1459" s="46"/>
      <c r="H1459" s="46"/>
      <c r="I1459" s="42"/>
      <c r="J1459" s="43">
        <v>3097730</v>
      </c>
      <c r="K1459" s="43">
        <v>3097730</v>
      </c>
      <c r="L1459" s="65">
        <f>L1460</f>
        <v>5606.7800000000007</v>
      </c>
      <c r="P1459" s="66">
        <f>P1460</f>
        <v>5606.7800000000007</v>
      </c>
      <c r="Q1459" s="53"/>
      <c r="R1459" s="54"/>
    </row>
    <row r="1460" spans="1:18" x14ac:dyDescent="0.2">
      <c r="A1460" s="41" t="s">
        <v>98</v>
      </c>
      <c r="B1460" s="42" t="s">
        <v>450</v>
      </c>
      <c r="C1460" s="46" t="s">
        <v>21</v>
      </c>
      <c r="D1460" s="46" t="s">
        <v>99</v>
      </c>
      <c r="E1460" s="42"/>
      <c r="F1460" s="42"/>
      <c r="G1460" s="42"/>
      <c r="H1460" s="42"/>
      <c r="I1460" s="42"/>
      <c r="J1460" s="43">
        <v>3097730</v>
      </c>
      <c r="K1460" s="43">
        <v>3097730</v>
      </c>
      <c r="L1460" s="65">
        <f>L1461+L1496+L1478+L1484+L1490+L1472</f>
        <v>5606.7800000000007</v>
      </c>
      <c r="P1460" s="66">
        <f>P1461+P1496+P1478+P1484+P1490+P1472</f>
        <v>5606.7800000000007</v>
      </c>
      <c r="Q1460" s="53"/>
      <c r="R1460" s="54"/>
    </row>
    <row r="1461" spans="1:18" ht="48" x14ac:dyDescent="0.2">
      <c r="A1461" s="41" t="s">
        <v>39</v>
      </c>
      <c r="B1461" s="42" t="s">
        <v>450</v>
      </c>
      <c r="C1461" s="46" t="s">
        <v>21</v>
      </c>
      <c r="D1461" s="46" t="s">
        <v>99</v>
      </c>
      <c r="E1461" s="46" t="s">
        <v>40</v>
      </c>
      <c r="F1461" s="46" t="s">
        <v>26</v>
      </c>
      <c r="G1461" s="46" t="s">
        <v>27</v>
      </c>
      <c r="H1461" s="46" t="s">
        <v>28</v>
      </c>
      <c r="I1461" s="42"/>
      <c r="J1461" s="43">
        <v>38130</v>
      </c>
      <c r="K1461" s="43">
        <v>38130</v>
      </c>
      <c r="L1461" s="65">
        <f>L1462+L1467</f>
        <v>19.600000000000001</v>
      </c>
      <c r="P1461" s="66">
        <f>P1462+P1467</f>
        <v>19.600000000000001</v>
      </c>
      <c r="Q1461" s="53"/>
      <c r="R1461" s="54"/>
    </row>
    <row r="1462" spans="1:18" ht="60" x14ac:dyDescent="0.2">
      <c r="A1462" s="41" t="s">
        <v>41</v>
      </c>
      <c r="B1462" s="42" t="s">
        <v>450</v>
      </c>
      <c r="C1462" s="46" t="s">
        <v>21</v>
      </c>
      <c r="D1462" s="46" t="s">
        <v>99</v>
      </c>
      <c r="E1462" s="46" t="s">
        <v>40</v>
      </c>
      <c r="F1462" s="46" t="s">
        <v>26</v>
      </c>
      <c r="G1462" s="46" t="s">
        <v>23</v>
      </c>
      <c r="H1462" s="46" t="s">
        <v>28</v>
      </c>
      <c r="I1462" s="46"/>
      <c r="J1462" s="43">
        <v>18530</v>
      </c>
      <c r="K1462" s="43">
        <v>18530</v>
      </c>
      <c r="L1462" s="65">
        <f>L1463</f>
        <v>19.600000000000001</v>
      </c>
      <c r="P1462" s="66">
        <f>P1463</f>
        <v>19.600000000000001</v>
      </c>
      <c r="Q1462" s="53"/>
      <c r="R1462" s="54"/>
    </row>
    <row r="1463" spans="1:18" ht="24" x14ac:dyDescent="0.2">
      <c r="A1463" s="41" t="s">
        <v>42</v>
      </c>
      <c r="B1463" s="42" t="s">
        <v>450</v>
      </c>
      <c r="C1463" s="46" t="s">
        <v>21</v>
      </c>
      <c r="D1463" s="46" t="s">
        <v>99</v>
      </c>
      <c r="E1463" s="46" t="s">
        <v>40</v>
      </c>
      <c r="F1463" s="46" t="s">
        <v>26</v>
      </c>
      <c r="G1463" s="46" t="s">
        <v>23</v>
      </c>
      <c r="H1463" s="46" t="s">
        <v>43</v>
      </c>
      <c r="I1463" s="46"/>
      <c r="J1463" s="43">
        <v>18530</v>
      </c>
      <c r="K1463" s="43">
        <v>18530</v>
      </c>
      <c r="L1463" s="65">
        <f>L1464</f>
        <v>19.600000000000001</v>
      </c>
      <c r="P1463" s="66">
        <f>P1464</f>
        <v>19.600000000000001</v>
      </c>
      <c r="Q1463" s="53"/>
      <c r="R1463" s="54"/>
    </row>
    <row r="1464" spans="1:18" ht="24" x14ac:dyDescent="0.2">
      <c r="A1464" s="41" t="s">
        <v>44</v>
      </c>
      <c r="B1464" s="42" t="s">
        <v>450</v>
      </c>
      <c r="C1464" s="46" t="s">
        <v>21</v>
      </c>
      <c r="D1464" s="46" t="s">
        <v>99</v>
      </c>
      <c r="E1464" s="46" t="s">
        <v>40</v>
      </c>
      <c r="F1464" s="46" t="s">
        <v>26</v>
      </c>
      <c r="G1464" s="46" t="s">
        <v>23</v>
      </c>
      <c r="H1464" s="46" t="s">
        <v>43</v>
      </c>
      <c r="I1464" s="46" t="s">
        <v>45</v>
      </c>
      <c r="J1464" s="43">
        <v>18530</v>
      </c>
      <c r="K1464" s="43">
        <v>18530</v>
      </c>
      <c r="L1464" s="65">
        <f>L1465</f>
        <v>19.600000000000001</v>
      </c>
      <c r="P1464" s="66">
        <f>P1465</f>
        <v>19.600000000000001</v>
      </c>
      <c r="Q1464" s="53"/>
      <c r="R1464" s="54"/>
    </row>
    <row r="1465" spans="1:18" ht="60" x14ac:dyDescent="0.2">
      <c r="A1465" s="41" t="s">
        <v>46</v>
      </c>
      <c r="B1465" s="42" t="s">
        <v>450</v>
      </c>
      <c r="C1465" s="46" t="s">
        <v>21</v>
      </c>
      <c r="D1465" s="46" t="s">
        <v>99</v>
      </c>
      <c r="E1465" s="46" t="s">
        <v>40</v>
      </c>
      <c r="F1465" s="46" t="s">
        <v>26</v>
      </c>
      <c r="G1465" s="46" t="s">
        <v>47</v>
      </c>
      <c r="H1465" s="46" t="s">
        <v>28</v>
      </c>
      <c r="I1465" s="46"/>
      <c r="J1465" s="43">
        <v>19600</v>
      </c>
      <c r="K1465" s="43">
        <v>19600</v>
      </c>
      <c r="L1465" s="9">
        <f>L1466</f>
        <v>19.600000000000001</v>
      </c>
      <c r="P1465" s="9">
        <f>P1466</f>
        <v>19.600000000000001</v>
      </c>
      <c r="Q1465" s="53"/>
      <c r="R1465" s="54"/>
    </row>
    <row r="1466" spans="1:18" x14ac:dyDescent="0.2">
      <c r="A1466" s="41" t="s">
        <v>48</v>
      </c>
      <c r="B1466" s="42" t="s">
        <v>450</v>
      </c>
      <c r="C1466" s="46" t="s">
        <v>21</v>
      </c>
      <c r="D1466" s="46" t="s">
        <v>99</v>
      </c>
      <c r="E1466" s="46" t="s">
        <v>40</v>
      </c>
      <c r="F1466" s="46" t="s">
        <v>26</v>
      </c>
      <c r="G1466" s="46" t="s">
        <v>47</v>
      </c>
      <c r="H1466" s="46" t="s">
        <v>49</v>
      </c>
      <c r="I1466" s="46"/>
      <c r="J1466" s="43">
        <v>19600</v>
      </c>
      <c r="K1466" s="43">
        <v>19600</v>
      </c>
      <c r="L1466" s="55">
        <f>K1466/1000</f>
        <v>19.600000000000001</v>
      </c>
      <c r="M1466" s="12">
        <v>1</v>
      </c>
      <c r="P1466" s="56">
        <f>K1466/1000</f>
        <v>19.600000000000001</v>
      </c>
      <c r="Q1466" s="53"/>
      <c r="R1466" s="54"/>
    </row>
    <row r="1467" spans="1:18" ht="24" x14ac:dyDescent="0.2">
      <c r="A1467" s="41" t="s">
        <v>44</v>
      </c>
      <c r="B1467" s="42" t="s">
        <v>450</v>
      </c>
      <c r="C1467" s="46" t="s">
        <v>21</v>
      </c>
      <c r="D1467" s="46" t="s">
        <v>99</v>
      </c>
      <c r="E1467" s="46" t="s">
        <v>40</v>
      </c>
      <c r="F1467" s="46" t="s">
        <v>26</v>
      </c>
      <c r="G1467" s="46" t="s">
        <v>47</v>
      </c>
      <c r="H1467" s="46" t="s">
        <v>49</v>
      </c>
      <c r="I1467" s="46" t="s">
        <v>45</v>
      </c>
      <c r="J1467" s="43">
        <v>19600</v>
      </c>
      <c r="K1467" s="43">
        <v>19600</v>
      </c>
      <c r="L1467" s="65">
        <f>L1468</f>
        <v>0</v>
      </c>
      <c r="P1467" s="66">
        <f>P1468</f>
        <v>0</v>
      </c>
      <c r="Q1467" s="53"/>
      <c r="R1467" s="54"/>
    </row>
    <row r="1468" spans="1:18" ht="96" x14ac:dyDescent="0.2">
      <c r="A1468" s="41" t="s">
        <v>59</v>
      </c>
      <c r="B1468" s="42" t="s">
        <v>450</v>
      </c>
      <c r="C1468" s="46" t="s">
        <v>21</v>
      </c>
      <c r="D1468" s="46" t="s">
        <v>99</v>
      </c>
      <c r="E1468" s="46" t="s">
        <v>60</v>
      </c>
      <c r="F1468" s="46" t="s">
        <v>26</v>
      </c>
      <c r="G1468" s="46" t="s">
        <v>27</v>
      </c>
      <c r="H1468" s="46" t="s">
        <v>28</v>
      </c>
      <c r="I1468" s="46"/>
      <c r="J1468" s="47">
        <v>328300</v>
      </c>
      <c r="K1468" s="47">
        <v>328300</v>
      </c>
      <c r="L1468" s="65">
        <f>L1469</f>
        <v>0</v>
      </c>
      <c r="P1468" s="66">
        <f>P1469</f>
        <v>0</v>
      </c>
      <c r="Q1468" s="53"/>
      <c r="R1468" s="54"/>
    </row>
    <row r="1469" spans="1:18" ht="24" hidden="1" x14ac:dyDescent="0.2">
      <c r="A1469" s="41" t="s">
        <v>569</v>
      </c>
      <c r="B1469" s="42" t="s">
        <v>450</v>
      </c>
      <c r="C1469" s="46" t="s">
        <v>21</v>
      </c>
      <c r="D1469" s="46" t="s">
        <v>99</v>
      </c>
      <c r="E1469" s="46" t="s">
        <v>60</v>
      </c>
      <c r="F1469" s="46" t="s">
        <v>26</v>
      </c>
      <c r="G1469" s="46" t="s">
        <v>21</v>
      </c>
      <c r="H1469" s="46" t="s">
        <v>28</v>
      </c>
      <c r="I1469" s="46"/>
      <c r="J1469" s="47">
        <v>0</v>
      </c>
      <c r="K1469" s="47">
        <v>0</v>
      </c>
      <c r="L1469" s="65">
        <f>L1470</f>
        <v>0</v>
      </c>
      <c r="P1469" s="66">
        <f>P1470</f>
        <v>0</v>
      </c>
      <c r="Q1469" s="53"/>
      <c r="R1469" s="54"/>
    </row>
    <row r="1470" spans="1:18" ht="24" hidden="1" x14ac:dyDescent="0.2">
      <c r="A1470" s="41" t="s">
        <v>570</v>
      </c>
      <c r="B1470" s="42" t="s">
        <v>450</v>
      </c>
      <c r="C1470" s="46" t="s">
        <v>21</v>
      </c>
      <c r="D1470" s="46" t="s">
        <v>99</v>
      </c>
      <c r="E1470" s="42" t="s">
        <v>60</v>
      </c>
      <c r="F1470" s="42" t="s">
        <v>26</v>
      </c>
      <c r="G1470" s="42" t="s">
        <v>21</v>
      </c>
      <c r="H1470" s="42" t="s">
        <v>571</v>
      </c>
      <c r="I1470" s="46"/>
      <c r="J1470" s="47">
        <v>0</v>
      </c>
      <c r="K1470" s="47">
        <v>0</v>
      </c>
      <c r="L1470" s="9">
        <f>L1471</f>
        <v>0</v>
      </c>
      <c r="P1470" s="9">
        <f>P1471</f>
        <v>0</v>
      </c>
      <c r="Q1470" s="53"/>
      <c r="R1470" s="54"/>
    </row>
    <row r="1471" spans="1:18" ht="24" hidden="1" x14ac:dyDescent="0.2">
      <c r="A1471" s="41" t="s">
        <v>44</v>
      </c>
      <c r="B1471" s="42" t="s">
        <v>450</v>
      </c>
      <c r="C1471" s="46" t="s">
        <v>21</v>
      </c>
      <c r="D1471" s="46" t="s">
        <v>99</v>
      </c>
      <c r="E1471" s="42" t="s">
        <v>60</v>
      </c>
      <c r="F1471" s="42" t="s">
        <v>26</v>
      </c>
      <c r="G1471" s="42" t="s">
        <v>21</v>
      </c>
      <c r="H1471" s="42" t="s">
        <v>571</v>
      </c>
      <c r="I1471" s="46" t="s">
        <v>45</v>
      </c>
      <c r="J1471" s="47">
        <v>0</v>
      </c>
      <c r="K1471" s="47">
        <v>0</v>
      </c>
      <c r="L1471" s="55">
        <f>K1471/1000</f>
        <v>0</v>
      </c>
      <c r="M1471" s="12">
        <v>1</v>
      </c>
      <c r="P1471" s="56">
        <f>K1471/1000</f>
        <v>0</v>
      </c>
      <c r="Q1471" s="53"/>
      <c r="R1471" s="54"/>
    </row>
    <row r="1472" spans="1:18" ht="48" x14ac:dyDescent="0.2">
      <c r="A1472" s="41" t="s">
        <v>395</v>
      </c>
      <c r="B1472" s="42" t="s">
        <v>450</v>
      </c>
      <c r="C1472" s="46" t="s">
        <v>21</v>
      </c>
      <c r="D1472" s="46" t="s">
        <v>99</v>
      </c>
      <c r="E1472" s="42" t="s">
        <v>60</v>
      </c>
      <c r="F1472" s="42" t="s">
        <v>26</v>
      </c>
      <c r="G1472" s="42" t="s">
        <v>38</v>
      </c>
      <c r="H1472" s="42" t="s">
        <v>28</v>
      </c>
      <c r="I1472" s="46"/>
      <c r="J1472" s="47">
        <v>328300</v>
      </c>
      <c r="K1472" s="47">
        <v>328300</v>
      </c>
      <c r="L1472" s="11">
        <f>L1473</f>
        <v>0</v>
      </c>
      <c r="P1472" s="11">
        <f>P1473</f>
        <v>0</v>
      </c>
      <c r="Q1472" s="53"/>
      <c r="R1472" s="54"/>
    </row>
    <row r="1473" spans="1:18" ht="36" x14ac:dyDescent="0.2">
      <c r="A1473" s="41" t="s">
        <v>398</v>
      </c>
      <c r="B1473" s="42" t="s">
        <v>450</v>
      </c>
      <c r="C1473" s="46" t="s">
        <v>21</v>
      </c>
      <c r="D1473" s="46" t="s">
        <v>99</v>
      </c>
      <c r="E1473" s="42" t="s">
        <v>60</v>
      </c>
      <c r="F1473" s="42" t="s">
        <v>26</v>
      </c>
      <c r="G1473" s="42" t="s">
        <v>38</v>
      </c>
      <c r="H1473" s="42" t="s">
        <v>399</v>
      </c>
      <c r="I1473" s="42"/>
      <c r="J1473" s="47">
        <v>328300</v>
      </c>
      <c r="K1473" s="47">
        <v>328300</v>
      </c>
      <c r="L1473" s="11">
        <f>L1475</f>
        <v>0</v>
      </c>
      <c r="P1473" s="11">
        <f>P1475</f>
        <v>0</v>
      </c>
      <c r="Q1473" s="53"/>
      <c r="R1473" s="54"/>
    </row>
    <row r="1474" spans="1:18" ht="24" x14ac:dyDescent="0.2">
      <c r="A1474" s="41" t="s">
        <v>113</v>
      </c>
      <c r="B1474" s="42" t="s">
        <v>450</v>
      </c>
      <c r="C1474" s="46" t="s">
        <v>21</v>
      </c>
      <c r="D1474" s="46" t="s">
        <v>99</v>
      </c>
      <c r="E1474" s="42" t="s">
        <v>60</v>
      </c>
      <c r="F1474" s="42" t="s">
        <v>26</v>
      </c>
      <c r="G1474" s="42" t="s">
        <v>38</v>
      </c>
      <c r="H1474" s="42" t="s">
        <v>399</v>
      </c>
      <c r="I1474" s="42" t="s">
        <v>114</v>
      </c>
      <c r="J1474" s="47">
        <v>328300</v>
      </c>
      <c r="K1474" s="47">
        <v>328300</v>
      </c>
      <c r="L1474" s="11">
        <f>L1475</f>
        <v>0</v>
      </c>
      <c r="P1474" s="11">
        <f>P1475</f>
        <v>0</v>
      </c>
      <c r="Q1474" s="53"/>
      <c r="R1474" s="54"/>
    </row>
    <row r="1475" spans="1:18" ht="60" hidden="1" x14ac:dyDescent="0.2">
      <c r="A1475" s="41" t="s">
        <v>213</v>
      </c>
      <c r="B1475" s="42" t="s">
        <v>450</v>
      </c>
      <c r="C1475" s="46" t="s">
        <v>21</v>
      </c>
      <c r="D1475" s="46" t="s">
        <v>99</v>
      </c>
      <c r="E1475" s="46" t="s">
        <v>60</v>
      </c>
      <c r="F1475" s="46" t="s">
        <v>26</v>
      </c>
      <c r="G1475" s="46" t="s">
        <v>47</v>
      </c>
      <c r="H1475" s="46" t="s">
        <v>214</v>
      </c>
      <c r="I1475" s="46"/>
      <c r="J1475" s="47">
        <v>0</v>
      </c>
      <c r="K1475" s="47">
        <v>0</v>
      </c>
      <c r="L1475" s="11">
        <f>L1476</f>
        <v>0</v>
      </c>
      <c r="P1475" s="11">
        <f>P1476</f>
        <v>0</v>
      </c>
      <c r="Q1475" s="53"/>
      <c r="R1475" s="54"/>
    </row>
    <row r="1476" spans="1:18" ht="24" hidden="1" x14ac:dyDescent="0.2">
      <c r="A1476" s="41" t="s">
        <v>44</v>
      </c>
      <c r="B1476" s="42" t="s">
        <v>450</v>
      </c>
      <c r="C1476" s="46" t="s">
        <v>21</v>
      </c>
      <c r="D1476" s="46" t="s">
        <v>99</v>
      </c>
      <c r="E1476" s="46" t="s">
        <v>60</v>
      </c>
      <c r="F1476" s="46" t="s">
        <v>26</v>
      </c>
      <c r="G1476" s="46" t="s">
        <v>47</v>
      </c>
      <c r="H1476" s="46" t="s">
        <v>214</v>
      </c>
      <c r="I1476" s="46" t="s">
        <v>45</v>
      </c>
      <c r="J1476" s="47">
        <v>0</v>
      </c>
      <c r="K1476" s="47">
        <v>0</v>
      </c>
      <c r="L1476" s="11">
        <f>L1477</f>
        <v>0</v>
      </c>
      <c r="P1476" s="11">
        <f>P1477</f>
        <v>0</v>
      </c>
      <c r="Q1476" s="53"/>
      <c r="R1476" s="54"/>
    </row>
    <row r="1477" spans="1:18" ht="36" hidden="1" x14ac:dyDescent="0.2">
      <c r="A1477" s="41" t="s">
        <v>170</v>
      </c>
      <c r="B1477" s="42" t="s">
        <v>450</v>
      </c>
      <c r="C1477" s="46" t="s">
        <v>21</v>
      </c>
      <c r="D1477" s="46" t="s">
        <v>99</v>
      </c>
      <c r="E1477" s="46" t="s">
        <v>99</v>
      </c>
      <c r="F1477" s="46" t="s">
        <v>26</v>
      </c>
      <c r="G1477" s="46" t="s">
        <v>27</v>
      </c>
      <c r="H1477" s="46" t="s">
        <v>28</v>
      </c>
      <c r="I1477" s="46"/>
      <c r="J1477" s="47">
        <v>0</v>
      </c>
      <c r="K1477" s="47">
        <v>0</v>
      </c>
      <c r="L1477" s="55">
        <f>K1477/1000</f>
        <v>0</v>
      </c>
      <c r="M1477" s="12">
        <v>1</v>
      </c>
      <c r="N1477" s="4">
        <v>1</v>
      </c>
      <c r="P1477" s="56">
        <f>K1477/1000</f>
        <v>0</v>
      </c>
      <c r="Q1477" s="53"/>
      <c r="R1477" s="54"/>
    </row>
    <row r="1478" spans="1:18" ht="24" hidden="1" x14ac:dyDescent="0.2">
      <c r="A1478" s="41" t="s">
        <v>171</v>
      </c>
      <c r="B1478" s="42" t="s">
        <v>450</v>
      </c>
      <c r="C1478" s="46" t="s">
        <v>21</v>
      </c>
      <c r="D1478" s="46" t="s">
        <v>99</v>
      </c>
      <c r="E1478" s="46" t="s">
        <v>99</v>
      </c>
      <c r="F1478" s="46" t="s">
        <v>26</v>
      </c>
      <c r="G1478" s="46" t="s">
        <v>47</v>
      </c>
      <c r="H1478" s="46" t="s">
        <v>28</v>
      </c>
      <c r="I1478" s="46"/>
      <c r="J1478" s="47">
        <v>0</v>
      </c>
      <c r="K1478" s="47">
        <v>0</v>
      </c>
      <c r="L1478" s="11">
        <f>L1479</f>
        <v>6</v>
      </c>
      <c r="P1478" s="11">
        <f>P1479</f>
        <v>6</v>
      </c>
      <c r="Q1478" s="53"/>
      <c r="R1478" s="54"/>
    </row>
    <row r="1479" spans="1:18" ht="60" hidden="1" x14ac:dyDescent="0.2">
      <c r="A1479" s="64" t="s">
        <v>550</v>
      </c>
      <c r="B1479" s="42" t="s">
        <v>450</v>
      </c>
      <c r="C1479" s="46" t="s">
        <v>21</v>
      </c>
      <c r="D1479" s="46" t="s">
        <v>99</v>
      </c>
      <c r="E1479" s="46" t="s">
        <v>99</v>
      </c>
      <c r="F1479" s="46" t="s">
        <v>26</v>
      </c>
      <c r="G1479" s="46" t="s">
        <v>47</v>
      </c>
      <c r="H1479" s="46" t="s">
        <v>283</v>
      </c>
      <c r="I1479" s="46"/>
      <c r="J1479" s="47">
        <v>0</v>
      </c>
      <c r="K1479" s="47">
        <v>0</v>
      </c>
      <c r="L1479" s="11">
        <f>L1480</f>
        <v>6</v>
      </c>
      <c r="P1479" s="11">
        <f>P1480</f>
        <v>6</v>
      </c>
      <c r="Q1479" s="53"/>
      <c r="R1479" s="54"/>
    </row>
    <row r="1480" spans="1:18" ht="24" hidden="1" x14ac:dyDescent="0.2">
      <c r="A1480" s="41" t="s">
        <v>44</v>
      </c>
      <c r="B1480" s="42" t="s">
        <v>450</v>
      </c>
      <c r="C1480" s="46" t="s">
        <v>21</v>
      </c>
      <c r="D1480" s="46" t="s">
        <v>99</v>
      </c>
      <c r="E1480" s="46" t="s">
        <v>99</v>
      </c>
      <c r="F1480" s="46" t="s">
        <v>26</v>
      </c>
      <c r="G1480" s="46" t="s">
        <v>47</v>
      </c>
      <c r="H1480" s="46" t="s">
        <v>283</v>
      </c>
      <c r="I1480" s="46" t="s">
        <v>45</v>
      </c>
      <c r="J1480" s="47">
        <v>0</v>
      </c>
      <c r="K1480" s="47">
        <v>0</v>
      </c>
      <c r="L1480" s="11">
        <f>L1481</f>
        <v>6</v>
      </c>
      <c r="P1480" s="11">
        <f>P1481</f>
        <v>6</v>
      </c>
      <c r="Q1480" s="53"/>
      <c r="R1480" s="54"/>
    </row>
    <row r="1481" spans="1:18" ht="36" x14ac:dyDescent="0.2">
      <c r="A1481" s="41" t="s">
        <v>64</v>
      </c>
      <c r="B1481" s="42" t="s">
        <v>450</v>
      </c>
      <c r="C1481" s="46" t="s">
        <v>21</v>
      </c>
      <c r="D1481" s="46" t="s">
        <v>99</v>
      </c>
      <c r="E1481" s="46" t="s">
        <v>65</v>
      </c>
      <c r="F1481" s="46" t="s">
        <v>26</v>
      </c>
      <c r="G1481" s="46" t="s">
        <v>27</v>
      </c>
      <c r="H1481" s="46" t="s">
        <v>28</v>
      </c>
      <c r="I1481" s="46"/>
      <c r="J1481" s="47">
        <v>6000</v>
      </c>
      <c r="K1481" s="47">
        <v>6000</v>
      </c>
      <c r="L1481" s="11">
        <f>L1482</f>
        <v>6</v>
      </c>
      <c r="P1481" s="11">
        <f>P1482</f>
        <v>6</v>
      </c>
      <c r="Q1481" s="53"/>
      <c r="R1481" s="54"/>
    </row>
    <row r="1482" spans="1:18" ht="36" x14ac:dyDescent="0.2">
      <c r="A1482" s="41" t="s">
        <v>66</v>
      </c>
      <c r="B1482" s="42" t="s">
        <v>450</v>
      </c>
      <c r="C1482" s="46" t="s">
        <v>21</v>
      </c>
      <c r="D1482" s="46" t="s">
        <v>99</v>
      </c>
      <c r="E1482" s="46" t="s">
        <v>65</v>
      </c>
      <c r="F1482" s="46" t="s">
        <v>26</v>
      </c>
      <c r="G1482" s="46" t="s">
        <v>47</v>
      </c>
      <c r="H1482" s="46" t="s">
        <v>28</v>
      </c>
      <c r="I1482" s="46"/>
      <c r="J1482" s="47">
        <v>6000</v>
      </c>
      <c r="K1482" s="47">
        <v>6000</v>
      </c>
      <c r="L1482" s="11">
        <f>L1483</f>
        <v>6</v>
      </c>
      <c r="P1482" s="11">
        <f>P1483</f>
        <v>6</v>
      </c>
      <c r="Q1482" s="53"/>
      <c r="R1482" s="54"/>
    </row>
    <row r="1483" spans="1:18" ht="36" x14ac:dyDescent="0.2">
      <c r="A1483" s="41" t="s">
        <v>67</v>
      </c>
      <c r="B1483" s="42" t="s">
        <v>450</v>
      </c>
      <c r="C1483" s="46" t="s">
        <v>21</v>
      </c>
      <c r="D1483" s="46" t="s">
        <v>99</v>
      </c>
      <c r="E1483" s="46" t="s">
        <v>65</v>
      </c>
      <c r="F1483" s="46" t="s">
        <v>26</v>
      </c>
      <c r="G1483" s="46" t="s">
        <v>47</v>
      </c>
      <c r="H1483" s="46" t="s">
        <v>68</v>
      </c>
      <c r="I1483" s="46"/>
      <c r="J1483" s="47">
        <v>6000</v>
      </c>
      <c r="K1483" s="47">
        <v>6000</v>
      </c>
      <c r="L1483" s="55">
        <f>K1483/1000</f>
        <v>6</v>
      </c>
      <c r="M1483" s="12">
        <v>1</v>
      </c>
      <c r="P1483" s="56">
        <f>K1483/1000</f>
        <v>6</v>
      </c>
      <c r="Q1483" s="53"/>
      <c r="R1483" s="54"/>
    </row>
    <row r="1484" spans="1:18" ht="24" x14ac:dyDescent="0.2">
      <c r="A1484" s="41" t="s">
        <v>44</v>
      </c>
      <c r="B1484" s="42" t="s">
        <v>450</v>
      </c>
      <c r="C1484" s="46" t="s">
        <v>21</v>
      </c>
      <c r="D1484" s="46" t="s">
        <v>99</v>
      </c>
      <c r="E1484" s="46" t="s">
        <v>65</v>
      </c>
      <c r="F1484" s="46" t="s">
        <v>26</v>
      </c>
      <c r="G1484" s="46" t="s">
        <v>47</v>
      </c>
      <c r="H1484" s="46" t="s">
        <v>68</v>
      </c>
      <c r="I1484" s="46" t="s">
        <v>45</v>
      </c>
      <c r="J1484" s="47">
        <v>6000</v>
      </c>
      <c r="K1484" s="47">
        <v>6000</v>
      </c>
      <c r="L1484" s="51">
        <f>L1485</f>
        <v>2722.3</v>
      </c>
      <c r="P1484" s="52">
        <f>P1485</f>
        <v>2722.3</v>
      </c>
      <c r="Q1484" s="53"/>
      <c r="R1484" s="54"/>
    </row>
    <row r="1485" spans="1:18" ht="36" x14ac:dyDescent="0.2">
      <c r="A1485" s="41" t="s">
        <v>215</v>
      </c>
      <c r="B1485" s="42" t="s">
        <v>450</v>
      </c>
      <c r="C1485" s="46" t="s">
        <v>21</v>
      </c>
      <c r="D1485" s="46" t="s">
        <v>99</v>
      </c>
      <c r="E1485" s="46" t="s">
        <v>72</v>
      </c>
      <c r="F1485" s="46" t="s">
        <v>26</v>
      </c>
      <c r="G1485" s="46" t="s">
        <v>27</v>
      </c>
      <c r="H1485" s="46" t="s">
        <v>28</v>
      </c>
      <c r="I1485" s="46"/>
      <c r="J1485" s="47">
        <v>3000</v>
      </c>
      <c r="K1485" s="47">
        <v>3000</v>
      </c>
      <c r="L1485" s="51">
        <f>L1486</f>
        <v>2722.3</v>
      </c>
      <c r="P1485" s="52">
        <f>P1486</f>
        <v>2722.3</v>
      </c>
      <c r="Q1485" s="53"/>
      <c r="R1485" s="54"/>
    </row>
    <row r="1486" spans="1:18" ht="36" x14ac:dyDescent="0.2">
      <c r="A1486" s="41" t="s">
        <v>76</v>
      </c>
      <c r="B1486" s="42" t="s">
        <v>450</v>
      </c>
      <c r="C1486" s="46" t="s">
        <v>21</v>
      </c>
      <c r="D1486" s="46" t="s">
        <v>99</v>
      </c>
      <c r="E1486" s="46" t="s">
        <v>72</v>
      </c>
      <c r="F1486" s="46" t="s">
        <v>26</v>
      </c>
      <c r="G1486" s="46" t="s">
        <v>51</v>
      </c>
      <c r="H1486" s="46" t="s">
        <v>28</v>
      </c>
      <c r="I1486" s="46"/>
      <c r="J1486" s="47">
        <v>3000</v>
      </c>
      <c r="K1486" s="47">
        <v>3000</v>
      </c>
      <c r="L1486" s="51">
        <f>L1487</f>
        <v>2722.3</v>
      </c>
      <c r="P1486" s="52">
        <f>P1487</f>
        <v>2722.3</v>
      </c>
      <c r="Q1486" s="53"/>
      <c r="R1486" s="54"/>
    </row>
    <row r="1487" spans="1:18" ht="24" x14ac:dyDescent="0.2">
      <c r="A1487" s="41" t="s">
        <v>73</v>
      </c>
      <c r="B1487" s="42" t="s">
        <v>450</v>
      </c>
      <c r="C1487" s="46" t="s">
        <v>21</v>
      </c>
      <c r="D1487" s="46" t="s">
        <v>99</v>
      </c>
      <c r="E1487" s="46" t="s">
        <v>72</v>
      </c>
      <c r="F1487" s="46" t="s">
        <v>26</v>
      </c>
      <c r="G1487" s="46" t="s">
        <v>51</v>
      </c>
      <c r="H1487" s="46" t="s">
        <v>74</v>
      </c>
      <c r="I1487" s="46"/>
      <c r="J1487" s="47">
        <v>3000</v>
      </c>
      <c r="K1487" s="47">
        <v>3000</v>
      </c>
      <c r="L1487" s="51">
        <f>L1488</f>
        <v>2722.3</v>
      </c>
      <c r="P1487" s="52">
        <f>P1488</f>
        <v>2722.3</v>
      </c>
      <c r="Q1487" s="53"/>
      <c r="R1487" s="54"/>
    </row>
    <row r="1488" spans="1:18" ht="24" x14ac:dyDescent="0.2">
      <c r="A1488" s="41" t="s">
        <v>44</v>
      </c>
      <c r="B1488" s="42" t="s">
        <v>450</v>
      </c>
      <c r="C1488" s="46" t="s">
        <v>21</v>
      </c>
      <c r="D1488" s="46" t="s">
        <v>99</v>
      </c>
      <c r="E1488" s="46" t="s">
        <v>72</v>
      </c>
      <c r="F1488" s="46" t="s">
        <v>26</v>
      </c>
      <c r="G1488" s="46" t="s">
        <v>51</v>
      </c>
      <c r="H1488" s="46" t="s">
        <v>74</v>
      </c>
      <c r="I1488" s="46" t="s">
        <v>45</v>
      </c>
      <c r="J1488" s="47">
        <v>3000</v>
      </c>
      <c r="K1488" s="47">
        <v>3000</v>
      </c>
      <c r="L1488" s="11">
        <f>L1489</f>
        <v>2722.3</v>
      </c>
      <c r="P1488" s="11">
        <f>P1489</f>
        <v>2722.3</v>
      </c>
      <c r="Q1488" s="53"/>
      <c r="R1488" s="54"/>
    </row>
    <row r="1489" spans="1:18" ht="24" x14ac:dyDescent="0.2">
      <c r="A1489" s="41" t="s">
        <v>106</v>
      </c>
      <c r="B1489" s="42" t="s">
        <v>450</v>
      </c>
      <c r="C1489" s="46" t="s">
        <v>21</v>
      </c>
      <c r="D1489" s="46" t="s">
        <v>99</v>
      </c>
      <c r="E1489" s="46" t="s">
        <v>107</v>
      </c>
      <c r="F1489" s="46" t="s">
        <v>26</v>
      </c>
      <c r="G1489" s="46" t="s">
        <v>27</v>
      </c>
      <c r="H1489" s="46" t="s">
        <v>28</v>
      </c>
      <c r="I1489" s="46"/>
      <c r="J1489" s="47">
        <v>2722300</v>
      </c>
      <c r="K1489" s="47">
        <v>2722300</v>
      </c>
      <c r="L1489" s="55">
        <f>K1489/1000</f>
        <v>2722.3</v>
      </c>
      <c r="M1489" s="12">
        <v>1</v>
      </c>
      <c r="P1489" s="56">
        <f>K1489/1000</f>
        <v>2722.3</v>
      </c>
      <c r="Q1489" s="53"/>
      <c r="R1489" s="54"/>
    </row>
    <row r="1490" spans="1:18" ht="24" x14ac:dyDescent="0.2">
      <c r="A1490" s="41" t="s">
        <v>108</v>
      </c>
      <c r="B1490" s="42" t="s">
        <v>450</v>
      </c>
      <c r="C1490" s="46" t="s">
        <v>21</v>
      </c>
      <c r="D1490" s="46" t="s">
        <v>99</v>
      </c>
      <c r="E1490" s="46" t="s">
        <v>107</v>
      </c>
      <c r="F1490" s="46" t="s">
        <v>96</v>
      </c>
      <c r="G1490" s="46" t="s">
        <v>27</v>
      </c>
      <c r="H1490" s="46" t="s">
        <v>28</v>
      </c>
      <c r="I1490" s="46"/>
      <c r="J1490" s="47">
        <v>2722300</v>
      </c>
      <c r="K1490" s="47">
        <v>2722300</v>
      </c>
      <c r="L1490" s="51">
        <f>L1491</f>
        <v>2224.84</v>
      </c>
      <c r="P1490" s="52">
        <f>P1491</f>
        <v>2224.84</v>
      </c>
      <c r="Q1490" s="53"/>
      <c r="R1490" s="54"/>
    </row>
    <row r="1491" spans="1:18" ht="24" x14ac:dyDescent="0.2">
      <c r="A1491" s="41" t="s">
        <v>31</v>
      </c>
      <c r="B1491" s="42" t="s">
        <v>450</v>
      </c>
      <c r="C1491" s="46" t="s">
        <v>21</v>
      </c>
      <c r="D1491" s="46" t="s">
        <v>99</v>
      </c>
      <c r="E1491" s="46" t="s">
        <v>107</v>
      </c>
      <c r="F1491" s="46" t="s">
        <v>96</v>
      </c>
      <c r="G1491" s="46" t="s">
        <v>27</v>
      </c>
      <c r="H1491" s="46" t="s">
        <v>32</v>
      </c>
      <c r="I1491" s="46"/>
      <c r="J1491" s="47">
        <v>489240</v>
      </c>
      <c r="K1491" s="47">
        <v>489240</v>
      </c>
      <c r="L1491" s="51">
        <f>L1492</f>
        <v>2224.84</v>
      </c>
      <c r="P1491" s="52">
        <f>P1492</f>
        <v>2224.84</v>
      </c>
      <c r="Q1491" s="53"/>
      <c r="R1491" s="54"/>
    </row>
    <row r="1492" spans="1:18" ht="60" x14ac:dyDescent="0.2">
      <c r="A1492" s="41" t="s">
        <v>508</v>
      </c>
      <c r="B1492" s="42" t="s">
        <v>450</v>
      </c>
      <c r="C1492" s="46" t="s">
        <v>21</v>
      </c>
      <c r="D1492" s="46" t="s">
        <v>99</v>
      </c>
      <c r="E1492" s="46" t="s">
        <v>107</v>
      </c>
      <c r="F1492" s="46" t="s">
        <v>96</v>
      </c>
      <c r="G1492" s="46" t="s">
        <v>27</v>
      </c>
      <c r="H1492" s="46" t="s">
        <v>32</v>
      </c>
      <c r="I1492" s="46" t="s">
        <v>34</v>
      </c>
      <c r="J1492" s="47">
        <v>60940</v>
      </c>
      <c r="K1492" s="47">
        <v>60940</v>
      </c>
      <c r="L1492" s="51">
        <f>L1493</f>
        <v>2224.84</v>
      </c>
      <c r="P1492" s="52">
        <f>P1493</f>
        <v>2224.84</v>
      </c>
      <c r="Q1492" s="53"/>
      <c r="R1492" s="54"/>
    </row>
    <row r="1493" spans="1:18" ht="24" x14ac:dyDescent="0.2">
      <c r="A1493" s="41" t="s">
        <v>44</v>
      </c>
      <c r="B1493" s="42" t="s">
        <v>450</v>
      </c>
      <c r="C1493" s="46" t="s">
        <v>21</v>
      </c>
      <c r="D1493" s="46" t="s">
        <v>99</v>
      </c>
      <c r="E1493" s="46" t="s">
        <v>107</v>
      </c>
      <c r="F1493" s="46" t="s">
        <v>96</v>
      </c>
      <c r="G1493" s="46" t="s">
        <v>27</v>
      </c>
      <c r="H1493" s="46" t="s">
        <v>32</v>
      </c>
      <c r="I1493" s="46" t="s">
        <v>45</v>
      </c>
      <c r="J1493" s="47">
        <v>385120</v>
      </c>
      <c r="K1493" s="47">
        <v>385120</v>
      </c>
      <c r="L1493" s="51">
        <f>L1494</f>
        <v>2224.84</v>
      </c>
      <c r="P1493" s="52">
        <f>P1494</f>
        <v>2224.84</v>
      </c>
      <c r="Q1493" s="53"/>
      <c r="R1493" s="54"/>
    </row>
    <row r="1494" spans="1:18" x14ac:dyDescent="0.2">
      <c r="A1494" s="41" t="s">
        <v>79</v>
      </c>
      <c r="B1494" s="42" t="s">
        <v>450</v>
      </c>
      <c r="C1494" s="46" t="s">
        <v>21</v>
      </c>
      <c r="D1494" s="46" t="s">
        <v>99</v>
      </c>
      <c r="E1494" s="46" t="s">
        <v>107</v>
      </c>
      <c r="F1494" s="46" t="s">
        <v>96</v>
      </c>
      <c r="G1494" s="46" t="s">
        <v>27</v>
      </c>
      <c r="H1494" s="46" t="s">
        <v>32</v>
      </c>
      <c r="I1494" s="46" t="s">
        <v>80</v>
      </c>
      <c r="J1494" s="47">
        <v>43180</v>
      </c>
      <c r="K1494" s="47">
        <v>43180</v>
      </c>
      <c r="L1494" s="11">
        <f>L1495</f>
        <v>2224.84</v>
      </c>
      <c r="P1494" s="11">
        <f>P1495</f>
        <v>2224.84</v>
      </c>
      <c r="Q1494" s="53"/>
      <c r="R1494" s="54"/>
    </row>
    <row r="1495" spans="1:18" ht="24" x14ac:dyDescent="0.2">
      <c r="A1495" s="41" t="s">
        <v>35</v>
      </c>
      <c r="B1495" s="42" t="s">
        <v>450</v>
      </c>
      <c r="C1495" s="46" t="s">
        <v>21</v>
      </c>
      <c r="D1495" s="46" t="s">
        <v>99</v>
      </c>
      <c r="E1495" s="46" t="s">
        <v>107</v>
      </c>
      <c r="F1495" s="46" t="s">
        <v>96</v>
      </c>
      <c r="G1495" s="46" t="s">
        <v>27</v>
      </c>
      <c r="H1495" s="46" t="s">
        <v>36</v>
      </c>
      <c r="I1495" s="46"/>
      <c r="J1495" s="47">
        <v>2224840</v>
      </c>
      <c r="K1495" s="47">
        <v>2224840</v>
      </c>
      <c r="L1495" s="55">
        <f>K1495/1000</f>
        <v>2224.84</v>
      </c>
      <c r="M1495" s="12">
        <v>1</v>
      </c>
      <c r="P1495" s="56">
        <f>K1495/1000</f>
        <v>2224.84</v>
      </c>
      <c r="Q1495" s="53"/>
      <c r="R1495" s="54"/>
    </row>
    <row r="1496" spans="1:18" ht="60" x14ac:dyDescent="0.2">
      <c r="A1496" s="41" t="s">
        <v>508</v>
      </c>
      <c r="B1496" s="42" t="s">
        <v>450</v>
      </c>
      <c r="C1496" s="46" t="s">
        <v>21</v>
      </c>
      <c r="D1496" s="46" t="s">
        <v>99</v>
      </c>
      <c r="E1496" s="46" t="s">
        <v>107</v>
      </c>
      <c r="F1496" s="46" t="s">
        <v>96</v>
      </c>
      <c r="G1496" s="46" t="s">
        <v>27</v>
      </c>
      <c r="H1496" s="46" t="s">
        <v>36</v>
      </c>
      <c r="I1496" s="46" t="s">
        <v>34</v>
      </c>
      <c r="J1496" s="47">
        <v>2224840</v>
      </c>
      <c r="K1496" s="47">
        <v>2224840</v>
      </c>
      <c r="L1496" s="51">
        <f>L1497</f>
        <v>634.04</v>
      </c>
      <c r="P1496" s="52">
        <f>P1497</f>
        <v>634.04</v>
      </c>
      <c r="Q1496" s="53"/>
      <c r="R1496" s="54"/>
    </row>
    <row r="1497" spans="1:18" ht="24" x14ac:dyDescent="0.2">
      <c r="A1497" s="41" t="s">
        <v>81</v>
      </c>
      <c r="B1497" s="42" t="s">
        <v>450</v>
      </c>
      <c r="C1497" s="46" t="s">
        <v>21</v>
      </c>
      <c r="D1497" s="46" t="s">
        <v>99</v>
      </c>
      <c r="E1497" s="42" t="s">
        <v>107</v>
      </c>
      <c r="F1497" s="42" t="s">
        <v>96</v>
      </c>
      <c r="G1497" s="42" t="s">
        <v>27</v>
      </c>
      <c r="H1497" s="42" t="s">
        <v>82</v>
      </c>
      <c r="I1497" s="46"/>
      <c r="J1497" s="47">
        <v>8220</v>
      </c>
      <c r="K1497" s="47">
        <v>8220</v>
      </c>
      <c r="L1497" s="51">
        <f>L1498+L1510+L1515+L1519+L1523</f>
        <v>634.04</v>
      </c>
      <c r="P1497" s="52">
        <f>P1498+P1510+P1515+P1519+P1523</f>
        <v>634.04</v>
      </c>
      <c r="Q1497" s="53"/>
      <c r="R1497" s="54"/>
    </row>
    <row r="1498" spans="1:18" ht="24" x14ac:dyDescent="0.2">
      <c r="A1498" s="41" t="s">
        <v>44</v>
      </c>
      <c r="B1498" s="42" t="s">
        <v>450</v>
      </c>
      <c r="C1498" s="46" t="s">
        <v>21</v>
      </c>
      <c r="D1498" s="46" t="s">
        <v>99</v>
      </c>
      <c r="E1498" s="42" t="s">
        <v>107</v>
      </c>
      <c r="F1498" s="42" t="s">
        <v>96</v>
      </c>
      <c r="G1498" s="42" t="s">
        <v>27</v>
      </c>
      <c r="H1498" s="42" t="s">
        <v>82</v>
      </c>
      <c r="I1498" s="46" t="s">
        <v>45</v>
      </c>
      <c r="J1498" s="47">
        <v>8220</v>
      </c>
      <c r="K1498" s="47">
        <v>8220</v>
      </c>
      <c r="L1498" s="51">
        <f>L1499+L1503+L1506</f>
        <v>634.04</v>
      </c>
      <c r="P1498" s="52">
        <f>P1499+P1503+P1506</f>
        <v>634.04</v>
      </c>
      <c r="Q1498" s="53"/>
      <c r="R1498" s="54"/>
    </row>
    <row r="1499" spans="1:18" ht="24" hidden="1" x14ac:dyDescent="0.2">
      <c r="A1499" s="41" t="s">
        <v>122</v>
      </c>
      <c r="B1499" s="42" t="s">
        <v>450</v>
      </c>
      <c r="C1499" s="46" t="s">
        <v>21</v>
      </c>
      <c r="D1499" s="46" t="s">
        <v>99</v>
      </c>
      <c r="E1499" s="46" t="s">
        <v>107</v>
      </c>
      <c r="F1499" s="46" t="s">
        <v>96</v>
      </c>
      <c r="G1499" s="46" t="s">
        <v>27</v>
      </c>
      <c r="H1499" s="46" t="s">
        <v>123</v>
      </c>
      <c r="I1499" s="46"/>
      <c r="J1499" s="47">
        <v>0</v>
      </c>
      <c r="K1499" s="47">
        <v>0</v>
      </c>
      <c r="L1499" s="51">
        <f>L1500</f>
        <v>0</v>
      </c>
      <c r="P1499" s="52">
        <f>P1500</f>
        <v>0</v>
      </c>
      <c r="Q1499" s="53"/>
      <c r="R1499" s="54"/>
    </row>
    <row r="1500" spans="1:18" ht="24" hidden="1" x14ac:dyDescent="0.2">
      <c r="A1500" s="41" t="s">
        <v>44</v>
      </c>
      <c r="B1500" s="42" t="s">
        <v>450</v>
      </c>
      <c r="C1500" s="46" t="s">
        <v>21</v>
      </c>
      <c r="D1500" s="46" t="s">
        <v>99</v>
      </c>
      <c r="E1500" s="46" t="s">
        <v>107</v>
      </c>
      <c r="F1500" s="46" t="s">
        <v>96</v>
      </c>
      <c r="G1500" s="46" t="s">
        <v>27</v>
      </c>
      <c r="H1500" s="46" t="s">
        <v>123</v>
      </c>
      <c r="I1500" s="46" t="s">
        <v>451</v>
      </c>
      <c r="J1500" s="47">
        <v>0</v>
      </c>
      <c r="K1500" s="47">
        <v>0</v>
      </c>
      <c r="L1500" s="11">
        <f>L1501+L1502</f>
        <v>0</v>
      </c>
      <c r="P1500" s="11">
        <f>P1501+P1502</f>
        <v>0</v>
      </c>
      <c r="Q1500" s="53"/>
      <c r="R1500" s="54"/>
    </row>
    <row r="1501" spans="1:18" ht="48" hidden="1" x14ac:dyDescent="0.2">
      <c r="A1501" s="41" t="s">
        <v>452</v>
      </c>
      <c r="B1501" s="42" t="s">
        <v>450</v>
      </c>
      <c r="C1501" s="46" t="s">
        <v>21</v>
      </c>
      <c r="D1501" s="46" t="s">
        <v>99</v>
      </c>
      <c r="E1501" s="46" t="s">
        <v>107</v>
      </c>
      <c r="F1501" s="46" t="s">
        <v>96</v>
      </c>
      <c r="G1501" s="46" t="s">
        <v>27</v>
      </c>
      <c r="H1501" s="46" t="s">
        <v>288</v>
      </c>
      <c r="I1501" s="46"/>
      <c r="J1501" s="47">
        <v>0</v>
      </c>
      <c r="K1501" s="47">
        <v>0</v>
      </c>
      <c r="L1501" s="55">
        <f>K1501/1000</f>
        <v>0</v>
      </c>
      <c r="M1501" s="12">
        <v>1</v>
      </c>
      <c r="P1501" s="56">
        <f>K1501/1000</f>
        <v>0</v>
      </c>
      <c r="Q1501" s="53"/>
      <c r="R1501" s="54"/>
    </row>
    <row r="1502" spans="1:18" ht="24" hidden="1" x14ac:dyDescent="0.2">
      <c r="A1502" s="41" t="s">
        <v>44</v>
      </c>
      <c r="B1502" s="42" t="s">
        <v>450</v>
      </c>
      <c r="C1502" s="46" t="s">
        <v>21</v>
      </c>
      <c r="D1502" s="46" t="s">
        <v>99</v>
      </c>
      <c r="E1502" s="46" t="s">
        <v>107</v>
      </c>
      <c r="F1502" s="46" t="s">
        <v>96</v>
      </c>
      <c r="G1502" s="46" t="s">
        <v>27</v>
      </c>
      <c r="H1502" s="46" t="s">
        <v>288</v>
      </c>
      <c r="I1502" s="46" t="s">
        <v>451</v>
      </c>
      <c r="J1502" s="47">
        <v>0</v>
      </c>
      <c r="K1502" s="47">
        <v>0</v>
      </c>
      <c r="L1502" s="55">
        <f>K1502/1000</f>
        <v>0</v>
      </c>
      <c r="M1502" s="12">
        <v>1</v>
      </c>
      <c r="P1502" s="56">
        <f>K1502/1000</f>
        <v>0</v>
      </c>
      <c r="Q1502" s="53"/>
      <c r="R1502" s="54"/>
    </row>
    <row r="1503" spans="1:18" hidden="1" x14ac:dyDescent="0.2">
      <c r="A1503" s="41" t="s">
        <v>93</v>
      </c>
      <c r="B1503" s="42" t="s">
        <v>450</v>
      </c>
      <c r="C1503" s="42" t="s">
        <v>21</v>
      </c>
      <c r="D1503" s="42" t="s">
        <v>99</v>
      </c>
      <c r="E1503" s="46" t="s">
        <v>94</v>
      </c>
      <c r="F1503" s="46" t="s">
        <v>26</v>
      </c>
      <c r="G1503" s="46" t="s">
        <v>27</v>
      </c>
      <c r="H1503" s="46" t="s">
        <v>28</v>
      </c>
      <c r="I1503" s="46"/>
      <c r="J1503" s="47">
        <v>0</v>
      </c>
      <c r="K1503" s="47">
        <v>0</v>
      </c>
      <c r="L1503" s="51">
        <f>L1504</f>
        <v>0</v>
      </c>
      <c r="P1503" s="52">
        <f>P1504</f>
        <v>0</v>
      </c>
      <c r="Q1503" s="53"/>
      <c r="R1503" s="54"/>
    </row>
    <row r="1504" spans="1:18" hidden="1" x14ac:dyDescent="0.2">
      <c r="A1504" s="41" t="s">
        <v>95</v>
      </c>
      <c r="B1504" s="42" t="s">
        <v>450</v>
      </c>
      <c r="C1504" s="42" t="s">
        <v>21</v>
      </c>
      <c r="D1504" s="42" t="s">
        <v>99</v>
      </c>
      <c r="E1504" s="46" t="s">
        <v>94</v>
      </c>
      <c r="F1504" s="46" t="s">
        <v>96</v>
      </c>
      <c r="G1504" s="46" t="s">
        <v>27</v>
      </c>
      <c r="H1504" s="46" t="s">
        <v>28</v>
      </c>
      <c r="I1504" s="46"/>
      <c r="J1504" s="47">
        <v>0</v>
      </c>
      <c r="K1504" s="47">
        <v>0</v>
      </c>
      <c r="L1504" s="11">
        <f>L1505</f>
        <v>0</v>
      </c>
      <c r="P1504" s="11">
        <f>P1505</f>
        <v>0</v>
      </c>
      <c r="Q1504" s="53"/>
      <c r="R1504" s="54"/>
    </row>
    <row r="1505" spans="1:18" ht="72" hidden="1" x14ac:dyDescent="0.2">
      <c r="A1505" s="41" t="s">
        <v>517</v>
      </c>
      <c r="B1505" s="42" t="s">
        <v>450</v>
      </c>
      <c r="C1505" s="42" t="s">
        <v>21</v>
      </c>
      <c r="D1505" s="42" t="s">
        <v>99</v>
      </c>
      <c r="E1505" s="46" t="s">
        <v>94</v>
      </c>
      <c r="F1505" s="46" t="s">
        <v>96</v>
      </c>
      <c r="G1505" s="46" t="s">
        <v>27</v>
      </c>
      <c r="H1505" s="46" t="s">
        <v>518</v>
      </c>
      <c r="I1505" s="46"/>
      <c r="J1505" s="47">
        <v>0</v>
      </c>
      <c r="K1505" s="47">
        <v>0</v>
      </c>
      <c r="L1505" s="55">
        <f>K1505/1000</f>
        <v>0</v>
      </c>
      <c r="M1505" s="12">
        <v>1</v>
      </c>
      <c r="P1505" s="56">
        <f>K1505/1000</f>
        <v>0</v>
      </c>
      <c r="Q1505" s="53"/>
      <c r="R1505" s="54"/>
    </row>
    <row r="1506" spans="1:18" ht="24" hidden="1" x14ac:dyDescent="0.2">
      <c r="A1506" s="41" t="s">
        <v>44</v>
      </c>
      <c r="B1506" s="42" t="s">
        <v>450</v>
      </c>
      <c r="C1506" s="42" t="s">
        <v>21</v>
      </c>
      <c r="D1506" s="42" t="s">
        <v>99</v>
      </c>
      <c r="E1506" s="46" t="s">
        <v>94</v>
      </c>
      <c r="F1506" s="46" t="s">
        <v>96</v>
      </c>
      <c r="G1506" s="46" t="s">
        <v>27</v>
      </c>
      <c r="H1506" s="46" t="s">
        <v>518</v>
      </c>
      <c r="I1506" s="46" t="s">
        <v>45</v>
      </c>
      <c r="J1506" s="47">
        <v>0</v>
      </c>
      <c r="K1506" s="47">
        <v>0</v>
      </c>
      <c r="L1506" s="51">
        <f>L1507</f>
        <v>634.04</v>
      </c>
      <c r="P1506" s="52">
        <f>P1507</f>
        <v>634.04</v>
      </c>
      <c r="Q1506" s="53"/>
      <c r="R1506" s="54"/>
    </row>
    <row r="1507" spans="1:18" x14ac:dyDescent="0.2">
      <c r="A1507" s="41" t="s">
        <v>140</v>
      </c>
      <c r="B1507" s="42" t="s">
        <v>450</v>
      </c>
      <c r="C1507" s="46" t="s">
        <v>38</v>
      </c>
      <c r="D1507" s="46"/>
      <c r="E1507" s="46"/>
      <c r="F1507" s="46"/>
      <c r="G1507" s="46"/>
      <c r="H1507" s="46"/>
      <c r="I1507" s="46"/>
      <c r="J1507" s="47">
        <v>317020</v>
      </c>
      <c r="K1507" s="47">
        <v>317020</v>
      </c>
      <c r="L1507" s="11">
        <f>L1508+L1509</f>
        <v>634.04</v>
      </c>
      <c r="P1507" s="11">
        <f>P1508+P1509</f>
        <v>634.04</v>
      </c>
      <c r="Q1507" s="53"/>
      <c r="R1507" s="54"/>
    </row>
    <row r="1508" spans="1:18" x14ac:dyDescent="0.2">
      <c r="A1508" s="41" t="s">
        <v>147</v>
      </c>
      <c r="B1508" s="42" t="s">
        <v>450</v>
      </c>
      <c r="C1508" s="46" t="s">
        <v>38</v>
      </c>
      <c r="D1508" s="46" t="s">
        <v>55</v>
      </c>
      <c r="E1508" s="46"/>
      <c r="F1508" s="46"/>
      <c r="G1508" s="46"/>
      <c r="H1508" s="46"/>
      <c r="I1508" s="68"/>
      <c r="J1508" s="47">
        <v>317020</v>
      </c>
      <c r="K1508" s="47">
        <v>317020</v>
      </c>
      <c r="L1508" s="55">
        <f>K1508/1000</f>
        <v>317.02</v>
      </c>
      <c r="M1508" s="12">
        <v>1</v>
      </c>
      <c r="P1508" s="56">
        <f>K1508/1000</f>
        <v>317.02</v>
      </c>
      <c r="Q1508" s="53"/>
      <c r="R1508" s="54"/>
    </row>
    <row r="1509" spans="1:18" ht="60" x14ac:dyDescent="0.2">
      <c r="A1509" s="41" t="s">
        <v>148</v>
      </c>
      <c r="B1509" s="42" t="s">
        <v>450</v>
      </c>
      <c r="C1509" s="46" t="s">
        <v>38</v>
      </c>
      <c r="D1509" s="46" t="s">
        <v>55</v>
      </c>
      <c r="E1509" s="46" t="s">
        <v>149</v>
      </c>
      <c r="F1509" s="46" t="s">
        <v>26</v>
      </c>
      <c r="G1509" s="46" t="s">
        <v>27</v>
      </c>
      <c r="H1509" s="46" t="s">
        <v>28</v>
      </c>
      <c r="I1509" s="68"/>
      <c r="J1509" s="47">
        <v>317020</v>
      </c>
      <c r="K1509" s="47">
        <v>317020</v>
      </c>
      <c r="L1509" s="55">
        <f>K1509/1000</f>
        <v>317.02</v>
      </c>
      <c r="M1509" s="12">
        <v>1</v>
      </c>
      <c r="P1509" s="56">
        <f>K1509/1000</f>
        <v>317.02</v>
      </c>
      <c r="Q1509" s="53"/>
      <c r="R1509" s="54"/>
    </row>
    <row r="1510" spans="1:18" ht="24" x14ac:dyDescent="0.2">
      <c r="A1510" s="41" t="s">
        <v>150</v>
      </c>
      <c r="B1510" s="42" t="s">
        <v>450</v>
      </c>
      <c r="C1510" s="46" t="s">
        <v>38</v>
      </c>
      <c r="D1510" s="46" t="s">
        <v>55</v>
      </c>
      <c r="E1510" s="46" t="s">
        <v>149</v>
      </c>
      <c r="F1510" s="46" t="s">
        <v>26</v>
      </c>
      <c r="G1510" s="46" t="s">
        <v>21</v>
      </c>
      <c r="H1510" s="46" t="s">
        <v>28</v>
      </c>
      <c r="I1510" s="68"/>
      <c r="J1510" s="47">
        <v>317020</v>
      </c>
      <c r="K1510" s="47">
        <v>317020</v>
      </c>
      <c r="L1510" s="51">
        <f>L1511</f>
        <v>0</v>
      </c>
      <c r="P1510" s="52">
        <f>P1511</f>
        <v>0</v>
      </c>
      <c r="Q1510" s="53"/>
      <c r="R1510" s="54"/>
    </row>
    <row r="1511" spans="1:18" ht="36" x14ac:dyDescent="0.2">
      <c r="A1511" s="41" t="s">
        <v>400</v>
      </c>
      <c r="B1511" s="42" t="s">
        <v>450</v>
      </c>
      <c r="C1511" s="46" t="s">
        <v>38</v>
      </c>
      <c r="D1511" s="46" t="s">
        <v>55</v>
      </c>
      <c r="E1511" s="46" t="s">
        <v>149</v>
      </c>
      <c r="F1511" s="46" t="s">
        <v>26</v>
      </c>
      <c r="G1511" s="46" t="s">
        <v>21</v>
      </c>
      <c r="H1511" s="46" t="s">
        <v>401</v>
      </c>
      <c r="I1511" s="68"/>
      <c r="J1511" s="47">
        <v>317020</v>
      </c>
      <c r="K1511" s="47">
        <v>317020</v>
      </c>
      <c r="L1511" s="51">
        <f>L1512</f>
        <v>0</v>
      </c>
      <c r="P1511" s="52">
        <f>P1512</f>
        <v>0</v>
      </c>
      <c r="Q1511" s="53"/>
      <c r="R1511" s="54"/>
    </row>
    <row r="1512" spans="1:18" ht="24" x14ac:dyDescent="0.2">
      <c r="A1512" s="41" t="s">
        <v>44</v>
      </c>
      <c r="B1512" s="42" t="s">
        <v>450</v>
      </c>
      <c r="C1512" s="46" t="s">
        <v>38</v>
      </c>
      <c r="D1512" s="46" t="s">
        <v>55</v>
      </c>
      <c r="E1512" s="46" t="s">
        <v>149</v>
      </c>
      <c r="F1512" s="46" t="s">
        <v>26</v>
      </c>
      <c r="G1512" s="46" t="s">
        <v>21</v>
      </c>
      <c r="H1512" s="46" t="s">
        <v>401</v>
      </c>
      <c r="I1512" s="46" t="s">
        <v>45</v>
      </c>
      <c r="J1512" s="47">
        <v>317020</v>
      </c>
      <c r="K1512" s="47">
        <v>317020</v>
      </c>
      <c r="L1512" s="11">
        <f>L1513+L1514</f>
        <v>0</v>
      </c>
      <c r="P1512" s="11">
        <f>P1513+P1514</f>
        <v>0</v>
      </c>
      <c r="Q1512" s="53"/>
      <c r="R1512" s="54"/>
    </row>
    <row r="1513" spans="1:18" ht="24" hidden="1" x14ac:dyDescent="0.2">
      <c r="A1513" s="41" t="s">
        <v>403</v>
      </c>
      <c r="B1513" s="42" t="s">
        <v>450</v>
      </c>
      <c r="C1513" s="46" t="s">
        <v>38</v>
      </c>
      <c r="D1513" s="46" t="s">
        <v>55</v>
      </c>
      <c r="E1513" s="46" t="s">
        <v>149</v>
      </c>
      <c r="F1513" s="46" t="s">
        <v>26</v>
      </c>
      <c r="G1513" s="46" t="s">
        <v>21</v>
      </c>
      <c r="H1513" s="46" t="s">
        <v>404</v>
      </c>
      <c r="I1513" s="46"/>
      <c r="J1513" s="47">
        <v>0</v>
      </c>
      <c r="K1513" s="47">
        <v>0</v>
      </c>
      <c r="L1513" s="55">
        <f>K1513/1000</f>
        <v>0</v>
      </c>
      <c r="M1513" s="12">
        <v>1</v>
      </c>
      <c r="P1513" s="56">
        <f>K1513/1000</f>
        <v>0</v>
      </c>
      <c r="Q1513" s="53"/>
      <c r="R1513" s="54"/>
    </row>
    <row r="1514" spans="1:18" ht="24" hidden="1" x14ac:dyDescent="0.2">
      <c r="A1514" s="41" t="s">
        <v>44</v>
      </c>
      <c r="B1514" s="42" t="s">
        <v>450</v>
      </c>
      <c r="C1514" s="46" t="s">
        <v>38</v>
      </c>
      <c r="D1514" s="46" t="s">
        <v>55</v>
      </c>
      <c r="E1514" s="46" t="s">
        <v>149</v>
      </c>
      <c r="F1514" s="46" t="s">
        <v>26</v>
      </c>
      <c r="G1514" s="46" t="s">
        <v>21</v>
      </c>
      <c r="H1514" s="46" t="s">
        <v>404</v>
      </c>
      <c r="I1514" s="46" t="s">
        <v>45</v>
      </c>
      <c r="J1514" s="47">
        <v>0</v>
      </c>
      <c r="K1514" s="47">
        <v>0</v>
      </c>
      <c r="L1514" s="55">
        <f>K1514/1000</f>
        <v>0</v>
      </c>
      <c r="M1514" s="12">
        <v>1</v>
      </c>
      <c r="P1514" s="56">
        <f>K1514/1000</f>
        <v>0</v>
      </c>
      <c r="Q1514" s="53"/>
      <c r="R1514" s="54"/>
    </row>
    <row r="1515" spans="1:18" ht="36" hidden="1" x14ac:dyDescent="0.2">
      <c r="A1515" s="41" t="s">
        <v>405</v>
      </c>
      <c r="B1515" s="42" t="s">
        <v>450</v>
      </c>
      <c r="C1515" s="46" t="s">
        <v>38</v>
      </c>
      <c r="D1515" s="46" t="s">
        <v>55</v>
      </c>
      <c r="E1515" s="46" t="s">
        <v>149</v>
      </c>
      <c r="F1515" s="46" t="s">
        <v>26</v>
      </c>
      <c r="G1515" s="46" t="s">
        <v>21</v>
      </c>
      <c r="H1515" s="46" t="s">
        <v>406</v>
      </c>
      <c r="I1515" s="46"/>
      <c r="J1515" s="47">
        <v>0</v>
      </c>
      <c r="K1515" s="47">
        <v>0</v>
      </c>
      <c r="L1515" s="51">
        <f>L1516</f>
        <v>0</v>
      </c>
      <c r="P1515" s="52">
        <f>P1516</f>
        <v>0</v>
      </c>
      <c r="Q1515" s="53"/>
      <c r="R1515" s="54"/>
    </row>
    <row r="1516" spans="1:18" ht="24" hidden="1" x14ac:dyDescent="0.2">
      <c r="A1516" s="41" t="s">
        <v>44</v>
      </c>
      <c r="B1516" s="42" t="s">
        <v>450</v>
      </c>
      <c r="C1516" s="46" t="s">
        <v>38</v>
      </c>
      <c r="D1516" s="46" t="s">
        <v>55</v>
      </c>
      <c r="E1516" s="46" t="s">
        <v>149</v>
      </c>
      <c r="F1516" s="46" t="s">
        <v>26</v>
      </c>
      <c r="G1516" s="46" t="s">
        <v>21</v>
      </c>
      <c r="H1516" s="46" t="s">
        <v>406</v>
      </c>
      <c r="I1516" s="46" t="s">
        <v>45</v>
      </c>
      <c r="J1516" s="47">
        <v>0</v>
      </c>
      <c r="K1516" s="47">
        <v>0</v>
      </c>
      <c r="L1516" s="51">
        <f>L1517</f>
        <v>0</v>
      </c>
      <c r="P1516" s="52">
        <f>P1517</f>
        <v>0</v>
      </c>
      <c r="Q1516" s="53"/>
      <c r="R1516" s="54"/>
    </row>
    <row r="1517" spans="1:18" hidden="1" x14ac:dyDescent="0.2">
      <c r="A1517" s="41" t="s">
        <v>168</v>
      </c>
      <c r="B1517" s="42" t="s">
        <v>450</v>
      </c>
      <c r="C1517" s="46" t="s">
        <v>51</v>
      </c>
      <c r="D1517" s="46"/>
      <c r="E1517" s="46"/>
      <c r="F1517" s="46"/>
      <c r="G1517" s="46"/>
      <c r="H1517" s="46"/>
      <c r="I1517" s="46"/>
      <c r="J1517" s="47">
        <v>0</v>
      </c>
      <c r="K1517" s="47">
        <v>0</v>
      </c>
      <c r="L1517" s="11">
        <f>L1518</f>
        <v>0</v>
      </c>
      <c r="P1517" s="11">
        <f>P1518</f>
        <v>0</v>
      </c>
      <c r="Q1517" s="53"/>
      <c r="R1517" s="54"/>
    </row>
    <row r="1518" spans="1:18" hidden="1" x14ac:dyDescent="0.2">
      <c r="A1518" s="41" t="s">
        <v>169</v>
      </c>
      <c r="B1518" s="42" t="s">
        <v>450</v>
      </c>
      <c r="C1518" s="46" t="s">
        <v>51</v>
      </c>
      <c r="D1518" s="46" t="s">
        <v>47</v>
      </c>
      <c r="E1518" s="46"/>
      <c r="F1518" s="46"/>
      <c r="G1518" s="46"/>
      <c r="H1518" s="46"/>
      <c r="I1518" s="46"/>
      <c r="J1518" s="47">
        <v>0</v>
      </c>
      <c r="K1518" s="47">
        <v>0</v>
      </c>
      <c r="L1518" s="55">
        <f>K1518/1000</f>
        <v>0</v>
      </c>
      <c r="M1518" s="12">
        <v>1</v>
      </c>
      <c r="P1518" s="56">
        <f>K1518/1000</f>
        <v>0</v>
      </c>
      <c r="Q1518" s="53"/>
      <c r="R1518" s="54"/>
    </row>
    <row r="1519" spans="1:18" ht="36" hidden="1" x14ac:dyDescent="0.2">
      <c r="A1519" s="41" t="s">
        <v>170</v>
      </c>
      <c r="B1519" s="42" t="s">
        <v>450</v>
      </c>
      <c r="C1519" s="46" t="s">
        <v>51</v>
      </c>
      <c r="D1519" s="46" t="s">
        <v>47</v>
      </c>
      <c r="E1519" s="46" t="s">
        <v>99</v>
      </c>
      <c r="F1519" s="46" t="s">
        <v>26</v>
      </c>
      <c r="G1519" s="46" t="s">
        <v>27</v>
      </c>
      <c r="H1519" s="46" t="s">
        <v>28</v>
      </c>
      <c r="I1519" s="46"/>
      <c r="J1519" s="47">
        <v>0</v>
      </c>
      <c r="K1519" s="47">
        <v>0</v>
      </c>
      <c r="L1519" s="11">
        <f>L1520</f>
        <v>0</v>
      </c>
      <c r="P1519" s="11">
        <f>P1520</f>
        <v>0</v>
      </c>
      <c r="Q1519" s="53"/>
      <c r="R1519" s="54"/>
    </row>
    <row r="1520" spans="1:18" ht="24" hidden="1" x14ac:dyDescent="0.2">
      <c r="A1520" s="41" t="s">
        <v>591</v>
      </c>
      <c r="B1520" s="42" t="s">
        <v>450</v>
      </c>
      <c r="C1520" s="46" t="s">
        <v>51</v>
      </c>
      <c r="D1520" s="46" t="s">
        <v>47</v>
      </c>
      <c r="E1520" s="46" t="s">
        <v>99</v>
      </c>
      <c r="F1520" s="46" t="s">
        <v>26</v>
      </c>
      <c r="G1520" s="46" t="s">
        <v>23</v>
      </c>
      <c r="H1520" s="46" t="s">
        <v>28</v>
      </c>
      <c r="I1520" s="46"/>
      <c r="J1520" s="47">
        <v>0</v>
      </c>
      <c r="K1520" s="47">
        <v>0</v>
      </c>
      <c r="L1520" s="11">
        <f>L1521</f>
        <v>0</v>
      </c>
      <c r="P1520" s="11">
        <f>P1521</f>
        <v>0</v>
      </c>
      <c r="Q1520" s="53"/>
      <c r="R1520" s="54"/>
    </row>
    <row r="1521" spans="1:18" hidden="1" x14ac:dyDescent="0.2">
      <c r="A1521" s="41" t="s">
        <v>407</v>
      </c>
      <c r="B1521" s="42" t="s">
        <v>450</v>
      </c>
      <c r="C1521" s="46" t="s">
        <v>51</v>
      </c>
      <c r="D1521" s="46" t="s">
        <v>47</v>
      </c>
      <c r="E1521" s="46" t="s">
        <v>99</v>
      </c>
      <c r="F1521" s="46" t="s">
        <v>26</v>
      </c>
      <c r="G1521" s="46" t="s">
        <v>23</v>
      </c>
      <c r="H1521" s="46" t="s">
        <v>408</v>
      </c>
      <c r="I1521" s="46"/>
      <c r="J1521" s="47">
        <v>0</v>
      </c>
      <c r="K1521" s="47">
        <v>0</v>
      </c>
      <c r="L1521" s="11">
        <f>L1522</f>
        <v>0</v>
      </c>
      <c r="P1521" s="11">
        <f>P1522</f>
        <v>0</v>
      </c>
      <c r="Q1521" s="53"/>
      <c r="R1521" s="54"/>
    </row>
    <row r="1522" spans="1:18" ht="24" hidden="1" x14ac:dyDescent="0.2">
      <c r="A1522" s="41" t="s">
        <v>44</v>
      </c>
      <c r="B1522" s="42" t="s">
        <v>450</v>
      </c>
      <c r="C1522" s="46" t="s">
        <v>51</v>
      </c>
      <c r="D1522" s="46" t="s">
        <v>47</v>
      </c>
      <c r="E1522" s="46" t="s">
        <v>99</v>
      </c>
      <c r="F1522" s="46" t="s">
        <v>26</v>
      </c>
      <c r="G1522" s="46" t="s">
        <v>23</v>
      </c>
      <c r="H1522" s="46" t="s">
        <v>408</v>
      </c>
      <c r="I1522" s="46" t="s">
        <v>45</v>
      </c>
      <c r="J1522" s="47">
        <v>0</v>
      </c>
      <c r="K1522" s="47">
        <v>0</v>
      </c>
      <c r="L1522" s="55">
        <f>K1522/1000</f>
        <v>0</v>
      </c>
      <c r="M1522" s="12">
        <v>1</v>
      </c>
      <c r="P1522" s="56">
        <f>K1522/1000</f>
        <v>0</v>
      </c>
      <c r="Q1522" s="53"/>
      <c r="R1522" s="54"/>
    </row>
    <row r="1523" spans="1:18" ht="24" hidden="1" x14ac:dyDescent="0.2">
      <c r="A1523" s="41" t="s">
        <v>409</v>
      </c>
      <c r="B1523" s="42" t="s">
        <v>450</v>
      </c>
      <c r="C1523" s="46" t="s">
        <v>51</v>
      </c>
      <c r="D1523" s="46" t="s">
        <v>47</v>
      </c>
      <c r="E1523" s="46" t="s">
        <v>99</v>
      </c>
      <c r="F1523" s="46" t="s">
        <v>26</v>
      </c>
      <c r="G1523" s="46" t="s">
        <v>23</v>
      </c>
      <c r="H1523" s="46" t="s">
        <v>410</v>
      </c>
      <c r="I1523" s="46"/>
      <c r="J1523" s="47">
        <v>0</v>
      </c>
      <c r="K1523" s="47">
        <v>0</v>
      </c>
      <c r="L1523" s="11">
        <f>L1524</f>
        <v>0</v>
      </c>
      <c r="P1523" s="11">
        <f>P1524</f>
        <v>0</v>
      </c>
      <c r="Q1523" s="53"/>
      <c r="R1523" s="54"/>
    </row>
    <row r="1524" spans="1:18" ht="24" hidden="1" x14ac:dyDescent="0.2">
      <c r="A1524" s="41" t="s">
        <v>44</v>
      </c>
      <c r="B1524" s="42" t="s">
        <v>450</v>
      </c>
      <c r="C1524" s="46" t="s">
        <v>51</v>
      </c>
      <c r="D1524" s="46" t="s">
        <v>47</v>
      </c>
      <c r="E1524" s="46" t="s">
        <v>99</v>
      </c>
      <c r="F1524" s="46" t="s">
        <v>26</v>
      </c>
      <c r="G1524" s="46" t="s">
        <v>23</v>
      </c>
      <c r="H1524" s="46" t="s">
        <v>410</v>
      </c>
      <c r="I1524" s="46" t="s">
        <v>45</v>
      </c>
      <c r="J1524" s="47">
        <v>0</v>
      </c>
      <c r="K1524" s="47">
        <v>0</v>
      </c>
      <c r="L1524" s="11">
        <f>L1525</f>
        <v>0</v>
      </c>
      <c r="P1524" s="11">
        <f>P1525</f>
        <v>0</v>
      </c>
      <c r="Q1524" s="53"/>
      <c r="R1524" s="54"/>
    </row>
    <row r="1525" spans="1:18" ht="24" hidden="1" x14ac:dyDescent="0.2">
      <c r="A1525" s="41" t="s">
        <v>171</v>
      </c>
      <c r="B1525" s="42" t="s">
        <v>450</v>
      </c>
      <c r="C1525" s="46" t="s">
        <v>51</v>
      </c>
      <c r="D1525" s="46" t="s">
        <v>47</v>
      </c>
      <c r="E1525" s="46" t="s">
        <v>99</v>
      </c>
      <c r="F1525" s="46" t="s">
        <v>26</v>
      </c>
      <c r="G1525" s="46" t="s">
        <v>47</v>
      </c>
      <c r="H1525" s="46" t="s">
        <v>28</v>
      </c>
      <c r="I1525" s="46"/>
      <c r="J1525" s="47">
        <v>0</v>
      </c>
      <c r="K1525" s="47">
        <v>0</v>
      </c>
      <c r="L1525" s="11">
        <f>L1526</f>
        <v>0</v>
      </c>
      <c r="P1525" s="11">
        <f>P1526</f>
        <v>0</v>
      </c>
      <c r="Q1525" s="53"/>
      <c r="R1525" s="54"/>
    </row>
    <row r="1526" spans="1:18" ht="24" hidden="1" x14ac:dyDescent="0.2">
      <c r="A1526" s="41" t="s">
        <v>411</v>
      </c>
      <c r="B1526" s="42" t="s">
        <v>450</v>
      </c>
      <c r="C1526" s="46" t="s">
        <v>51</v>
      </c>
      <c r="D1526" s="46" t="s">
        <v>47</v>
      </c>
      <c r="E1526" s="46" t="s">
        <v>99</v>
      </c>
      <c r="F1526" s="46" t="s">
        <v>26</v>
      </c>
      <c r="G1526" s="46" t="s">
        <v>47</v>
      </c>
      <c r="H1526" s="46" t="s">
        <v>412</v>
      </c>
      <c r="I1526" s="46"/>
      <c r="J1526" s="47">
        <v>0</v>
      </c>
      <c r="K1526" s="47">
        <v>0</v>
      </c>
      <c r="L1526" s="55">
        <f>K1526/1000</f>
        <v>0</v>
      </c>
      <c r="M1526" s="12">
        <v>1</v>
      </c>
      <c r="P1526" s="56">
        <f>K1526/1000</f>
        <v>0</v>
      </c>
      <c r="Q1526" s="53"/>
      <c r="R1526" s="54"/>
    </row>
    <row r="1527" spans="1:18" ht="24" hidden="1" x14ac:dyDescent="0.2">
      <c r="A1527" s="41" t="s">
        <v>44</v>
      </c>
      <c r="B1527" s="42" t="s">
        <v>450</v>
      </c>
      <c r="C1527" s="46" t="s">
        <v>51</v>
      </c>
      <c r="D1527" s="46" t="s">
        <v>47</v>
      </c>
      <c r="E1527" s="46" t="s">
        <v>99</v>
      </c>
      <c r="F1527" s="46" t="s">
        <v>26</v>
      </c>
      <c r="G1527" s="46" t="s">
        <v>47</v>
      </c>
      <c r="H1527" s="46" t="s">
        <v>412</v>
      </c>
      <c r="I1527" s="46" t="s">
        <v>45</v>
      </c>
      <c r="J1527" s="47">
        <v>0</v>
      </c>
      <c r="K1527" s="47">
        <v>0</v>
      </c>
      <c r="L1527" s="51">
        <f>L1528</f>
        <v>0</v>
      </c>
      <c r="P1527" s="52">
        <f>P1528</f>
        <v>0</v>
      </c>
      <c r="Q1527" s="53"/>
      <c r="R1527" s="54"/>
    </row>
    <row r="1528" spans="1:18" ht="24" hidden="1" x14ac:dyDescent="0.2">
      <c r="A1528" s="41" t="s">
        <v>413</v>
      </c>
      <c r="B1528" s="42" t="s">
        <v>450</v>
      </c>
      <c r="C1528" s="46" t="s">
        <v>51</v>
      </c>
      <c r="D1528" s="46" t="s">
        <v>47</v>
      </c>
      <c r="E1528" s="46" t="s">
        <v>99</v>
      </c>
      <c r="F1528" s="46" t="s">
        <v>26</v>
      </c>
      <c r="G1528" s="46" t="s">
        <v>47</v>
      </c>
      <c r="H1528" s="46" t="s">
        <v>414</v>
      </c>
      <c r="I1528" s="46"/>
      <c r="J1528" s="47">
        <v>0</v>
      </c>
      <c r="K1528" s="47">
        <v>0</v>
      </c>
      <c r="L1528" s="51">
        <f>L1529</f>
        <v>0</v>
      </c>
      <c r="P1528" s="52">
        <f>P1529</f>
        <v>0</v>
      </c>
      <c r="Q1528" s="53"/>
      <c r="R1528" s="54"/>
    </row>
    <row r="1529" spans="1:18" ht="24" hidden="1" x14ac:dyDescent="0.2">
      <c r="A1529" s="41" t="s">
        <v>44</v>
      </c>
      <c r="B1529" s="42" t="s">
        <v>450</v>
      </c>
      <c r="C1529" s="46" t="s">
        <v>51</v>
      </c>
      <c r="D1529" s="46" t="s">
        <v>47</v>
      </c>
      <c r="E1529" s="46" t="s">
        <v>99</v>
      </c>
      <c r="F1529" s="46" t="s">
        <v>26</v>
      </c>
      <c r="G1529" s="46" t="s">
        <v>47</v>
      </c>
      <c r="H1529" s="46" t="s">
        <v>414</v>
      </c>
      <c r="I1529" s="46" t="s">
        <v>45</v>
      </c>
      <c r="J1529" s="47">
        <v>0</v>
      </c>
      <c r="K1529" s="47">
        <v>0</v>
      </c>
      <c r="L1529" s="51">
        <f>L1530</f>
        <v>0</v>
      </c>
      <c r="P1529" s="52">
        <f>P1530</f>
        <v>0</v>
      </c>
      <c r="Q1529" s="53"/>
      <c r="R1529" s="54"/>
    </row>
    <row r="1530" spans="1:18" ht="36" hidden="1" x14ac:dyDescent="0.2">
      <c r="A1530" s="41" t="s">
        <v>415</v>
      </c>
      <c r="B1530" s="42" t="s">
        <v>450</v>
      </c>
      <c r="C1530" s="46" t="s">
        <v>51</v>
      </c>
      <c r="D1530" s="46" t="s">
        <v>47</v>
      </c>
      <c r="E1530" s="46" t="s">
        <v>99</v>
      </c>
      <c r="F1530" s="46" t="s">
        <v>26</v>
      </c>
      <c r="G1530" s="46" t="s">
        <v>47</v>
      </c>
      <c r="H1530" s="46" t="s">
        <v>416</v>
      </c>
      <c r="I1530" s="46"/>
      <c r="J1530" s="47">
        <v>0</v>
      </c>
      <c r="K1530" s="47">
        <v>0</v>
      </c>
      <c r="L1530" s="51">
        <f>L1531+L1535+L1539</f>
        <v>0</v>
      </c>
      <c r="P1530" s="52">
        <f>P1531+P1535+P1539</f>
        <v>0</v>
      </c>
      <c r="Q1530" s="53"/>
      <c r="R1530" s="54"/>
    </row>
    <row r="1531" spans="1:18" ht="24" hidden="1" x14ac:dyDescent="0.2">
      <c r="A1531" s="41" t="s">
        <v>44</v>
      </c>
      <c r="B1531" s="42" t="s">
        <v>450</v>
      </c>
      <c r="C1531" s="46" t="s">
        <v>51</v>
      </c>
      <c r="D1531" s="46" t="s">
        <v>47</v>
      </c>
      <c r="E1531" s="46" t="s">
        <v>99</v>
      </c>
      <c r="F1531" s="46" t="s">
        <v>26</v>
      </c>
      <c r="G1531" s="46" t="s">
        <v>47</v>
      </c>
      <c r="H1531" s="46" t="s">
        <v>416</v>
      </c>
      <c r="I1531" s="46" t="s">
        <v>45</v>
      </c>
      <c r="J1531" s="47">
        <v>0</v>
      </c>
      <c r="K1531" s="47">
        <v>0</v>
      </c>
      <c r="L1531" s="51">
        <f>L1532</f>
        <v>0</v>
      </c>
      <c r="P1531" s="52">
        <f>P1532</f>
        <v>0</v>
      </c>
      <c r="Q1531" s="53"/>
      <c r="R1531" s="54"/>
    </row>
    <row r="1532" spans="1:18" hidden="1" x14ac:dyDescent="0.2">
      <c r="A1532" s="41" t="s">
        <v>417</v>
      </c>
      <c r="B1532" s="42" t="s">
        <v>450</v>
      </c>
      <c r="C1532" s="46" t="s">
        <v>51</v>
      </c>
      <c r="D1532" s="46" t="s">
        <v>47</v>
      </c>
      <c r="E1532" s="46" t="s">
        <v>99</v>
      </c>
      <c r="F1532" s="46" t="s">
        <v>26</v>
      </c>
      <c r="G1532" s="46" t="s">
        <v>47</v>
      </c>
      <c r="H1532" s="46" t="s">
        <v>418</v>
      </c>
      <c r="I1532" s="46"/>
      <c r="J1532" s="47">
        <v>0</v>
      </c>
      <c r="K1532" s="47">
        <v>0</v>
      </c>
      <c r="L1532" s="51">
        <f>L1533</f>
        <v>0</v>
      </c>
      <c r="P1532" s="52">
        <f>P1533</f>
        <v>0</v>
      </c>
      <c r="Q1532" s="53"/>
      <c r="R1532" s="54"/>
    </row>
    <row r="1533" spans="1:18" ht="24" hidden="1" x14ac:dyDescent="0.2">
      <c r="A1533" s="41" t="s">
        <v>44</v>
      </c>
      <c r="B1533" s="42" t="s">
        <v>450</v>
      </c>
      <c r="C1533" s="46" t="s">
        <v>51</v>
      </c>
      <c r="D1533" s="46" t="s">
        <v>47</v>
      </c>
      <c r="E1533" s="46" t="s">
        <v>99</v>
      </c>
      <c r="F1533" s="46" t="s">
        <v>26</v>
      </c>
      <c r="G1533" s="46" t="s">
        <v>47</v>
      </c>
      <c r="H1533" s="46" t="s">
        <v>418</v>
      </c>
      <c r="I1533" s="46" t="s">
        <v>45</v>
      </c>
      <c r="J1533" s="47">
        <v>0</v>
      </c>
      <c r="K1533" s="47">
        <v>0</v>
      </c>
      <c r="L1533" s="11">
        <f>L1534</f>
        <v>0</v>
      </c>
      <c r="P1533" s="11">
        <f>P1534</f>
        <v>0</v>
      </c>
      <c r="Q1533" s="53"/>
      <c r="R1533" s="54"/>
    </row>
    <row r="1534" spans="1:18" hidden="1" x14ac:dyDescent="0.2">
      <c r="A1534" s="41" t="s">
        <v>419</v>
      </c>
      <c r="B1534" s="42" t="s">
        <v>450</v>
      </c>
      <c r="C1534" s="46" t="s">
        <v>51</v>
      </c>
      <c r="D1534" s="46" t="s">
        <v>47</v>
      </c>
      <c r="E1534" s="46" t="s">
        <v>99</v>
      </c>
      <c r="F1534" s="46" t="s">
        <v>26</v>
      </c>
      <c r="G1534" s="46" t="s">
        <v>47</v>
      </c>
      <c r="H1534" s="46" t="s">
        <v>420</v>
      </c>
      <c r="I1534" s="46"/>
      <c r="J1534" s="47">
        <v>0</v>
      </c>
      <c r="K1534" s="47">
        <v>0</v>
      </c>
      <c r="L1534" s="55">
        <f>K1534/1000</f>
        <v>0</v>
      </c>
      <c r="M1534" s="12">
        <v>1</v>
      </c>
      <c r="P1534" s="56">
        <f>K1534/1000</f>
        <v>0</v>
      </c>
      <c r="Q1534" s="53"/>
      <c r="R1534" s="54"/>
    </row>
    <row r="1535" spans="1:18" ht="24" hidden="1" x14ac:dyDescent="0.2">
      <c r="A1535" s="41" t="s">
        <v>44</v>
      </c>
      <c r="B1535" s="42" t="s">
        <v>450</v>
      </c>
      <c r="C1535" s="46" t="s">
        <v>51</v>
      </c>
      <c r="D1535" s="46" t="s">
        <v>47</v>
      </c>
      <c r="E1535" s="46" t="s">
        <v>99</v>
      </c>
      <c r="F1535" s="46" t="s">
        <v>26</v>
      </c>
      <c r="G1535" s="46" t="s">
        <v>47</v>
      </c>
      <c r="H1535" s="46" t="s">
        <v>420</v>
      </c>
      <c r="I1535" s="46" t="s">
        <v>45</v>
      </c>
      <c r="J1535" s="47">
        <v>0</v>
      </c>
      <c r="K1535" s="47">
        <v>0</v>
      </c>
      <c r="L1535" s="11">
        <f>L1536</f>
        <v>0</v>
      </c>
      <c r="P1535" s="11">
        <f>P1536</f>
        <v>0</v>
      </c>
      <c r="Q1535" s="53"/>
      <c r="R1535" s="54"/>
    </row>
    <row r="1536" spans="1:18" hidden="1" x14ac:dyDescent="0.2">
      <c r="A1536" s="41" t="s">
        <v>421</v>
      </c>
      <c r="B1536" s="42" t="s">
        <v>450</v>
      </c>
      <c r="C1536" s="46" t="s">
        <v>51</v>
      </c>
      <c r="D1536" s="46" t="s">
        <v>47</v>
      </c>
      <c r="E1536" s="46" t="s">
        <v>99</v>
      </c>
      <c r="F1536" s="46" t="s">
        <v>26</v>
      </c>
      <c r="G1536" s="46" t="s">
        <v>47</v>
      </c>
      <c r="H1536" s="46" t="s">
        <v>422</v>
      </c>
      <c r="I1536" s="46"/>
      <c r="J1536" s="47">
        <v>0</v>
      </c>
      <c r="K1536" s="47">
        <v>0</v>
      </c>
      <c r="L1536" s="11">
        <f>L1537</f>
        <v>0</v>
      </c>
      <c r="P1536" s="11">
        <f>P1537</f>
        <v>0</v>
      </c>
      <c r="Q1536" s="53"/>
      <c r="R1536" s="54"/>
    </row>
    <row r="1537" spans="1:18" ht="24" hidden="1" x14ac:dyDescent="0.2">
      <c r="A1537" s="41" t="s">
        <v>44</v>
      </c>
      <c r="B1537" s="42" t="s">
        <v>450</v>
      </c>
      <c r="C1537" s="46" t="s">
        <v>51</v>
      </c>
      <c r="D1537" s="46" t="s">
        <v>47</v>
      </c>
      <c r="E1537" s="46" t="s">
        <v>99</v>
      </c>
      <c r="F1537" s="46" t="s">
        <v>26</v>
      </c>
      <c r="G1537" s="46" t="s">
        <v>47</v>
      </c>
      <c r="H1537" s="46" t="s">
        <v>422</v>
      </c>
      <c r="I1537" s="46" t="s">
        <v>45</v>
      </c>
      <c r="J1537" s="47">
        <v>0</v>
      </c>
      <c r="K1537" s="47">
        <v>0</v>
      </c>
      <c r="L1537" s="11">
        <f>L1538</f>
        <v>0</v>
      </c>
      <c r="P1537" s="11">
        <f>P1538</f>
        <v>0</v>
      </c>
      <c r="Q1537" s="53"/>
      <c r="R1537" s="54"/>
    </row>
    <row r="1538" spans="1:18" ht="24" hidden="1" x14ac:dyDescent="0.2">
      <c r="A1538" s="41" t="s">
        <v>423</v>
      </c>
      <c r="B1538" s="42" t="s">
        <v>450</v>
      </c>
      <c r="C1538" s="46" t="s">
        <v>51</v>
      </c>
      <c r="D1538" s="46" t="s">
        <v>47</v>
      </c>
      <c r="E1538" s="46" t="s">
        <v>99</v>
      </c>
      <c r="F1538" s="46" t="s">
        <v>26</v>
      </c>
      <c r="G1538" s="46" t="s">
        <v>47</v>
      </c>
      <c r="H1538" s="46" t="s">
        <v>424</v>
      </c>
      <c r="I1538" s="46"/>
      <c r="J1538" s="47">
        <v>0</v>
      </c>
      <c r="K1538" s="47">
        <v>0</v>
      </c>
      <c r="L1538" s="55">
        <f>K1538/1000</f>
        <v>0</v>
      </c>
      <c r="M1538" s="12">
        <v>1</v>
      </c>
      <c r="N1538" s="4">
        <v>1</v>
      </c>
      <c r="P1538" s="56">
        <f>K1538/1000</f>
        <v>0</v>
      </c>
      <c r="Q1538" s="53"/>
      <c r="R1538" s="54"/>
    </row>
    <row r="1539" spans="1:18" ht="24" hidden="1" x14ac:dyDescent="0.2">
      <c r="A1539" s="41" t="s">
        <v>44</v>
      </c>
      <c r="B1539" s="42" t="s">
        <v>450</v>
      </c>
      <c r="C1539" s="46" t="s">
        <v>51</v>
      </c>
      <c r="D1539" s="46" t="s">
        <v>47</v>
      </c>
      <c r="E1539" s="46" t="s">
        <v>99</v>
      </c>
      <c r="F1539" s="46" t="s">
        <v>26</v>
      </c>
      <c r="G1539" s="46" t="s">
        <v>47</v>
      </c>
      <c r="H1539" s="46" t="s">
        <v>424</v>
      </c>
      <c r="I1539" s="46" t="s">
        <v>45</v>
      </c>
      <c r="J1539" s="47">
        <v>0</v>
      </c>
      <c r="K1539" s="47">
        <v>0</v>
      </c>
      <c r="L1539" s="11">
        <f>L1540</f>
        <v>0</v>
      </c>
      <c r="P1539" s="11">
        <f>P1540</f>
        <v>0</v>
      </c>
      <c r="Q1539" s="53"/>
      <c r="R1539" s="54"/>
    </row>
    <row r="1540" spans="1:18" hidden="1" x14ac:dyDescent="0.2">
      <c r="A1540" s="41" t="s">
        <v>425</v>
      </c>
      <c r="B1540" s="42" t="s">
        <v>450</v>
      </c>
      <c r="C1540" s="46" t="s">
        <v>51</v>
      </c>
      <c r="D1540" s="46" t="s">
        <v>47</v>
      </c>
      <c r="E1540" s="46" t="s">
        <v>99</v>
      </c>
      <c r="F1540" s="46" t="s">
        <v>26</v>
      </c>
      <c r="G1540" s="46" t="s">
        <v>47</v>
      </c>
      <c r="H1540" s="46" t="s">
        <v>426</v>
      </c>
      <c r="I1540" s="46"/>
      <c r="J1540" s="47">
        <v>0</v>
      </c>
      <c r="K1540" s="47">
        <v>0</v>
      </c>
      <c r="L1540" s="11">
        <f>L1541</f>
        <v>0</v>
      </c>
      <c r="P1540" s="11">
        <f>P1541</f>
        <v>0</v>
      </c>
      <c r="Q1540" s="53"/>
      <c r="R1540" s="54"/>
    </row>
    <row r="1541" spans="1:18" ht="24" hidden="1" x14ac:dyDescent="0.2">
      <c r="A1541" s="41" t="s">
        <v>44</v>
      </c>
      <c r="B1541" s="42" t="s">
        <v>450</v>
      </c>
      <c r="C1541" s="46" t="s">
        <v>51</v>
      </c>
      <c r="D1541" s="46" t="s">
        <v>47</v>
      </c>
      <c r="E1541" s="46" t="s">
        <v>99</v>
      </c>
      <c r="F1541" s="46" t="s">
        <v>26</v>
      </c>
      <c r="G1541" s="46" t="s">
        <v>47</v>
      </c>
      <c r="H1541" s="46" t="s">
        <v>426</v>
      </c>
      <c r="I1541" s="46" t="s">
        <v>45</v>
      </c>
      <c r="J1541" s="47">
        <v>0</v>
      </c>
      <c r="K1541" s="47">
        <v>0</v>
      </c>
      <c r="L1541" s="11">
        <f>L1542</f>
        <v>0</v>
      </c>
      <c r="P1541" s="11">
        <f>P1542</f>
        <v>0</v>
      </c>
      <c r="Q1541" s="53"/>
      <c r="R1541" s="54"/>
    </row>
    <row r="1542" spans="1:18" hidden="1" x14ac:dyDescent="0.2">
      <c r="A1542" s="41" t="s">
        <v>427</v>
      </c>
      <c r="B1542" s="42" t="s">
        <v>450</v>
      </c>
      <c r="C1542" s="46" t="s">
        <v>51</v>
      </c>
      <c r="D1542" s="46" t="s">
        <v>47</v>
      </c>
      <c r="E1542" s="46" t="s">
        <v>99</v>
      </c>
      <c r="F1542" s="46" t="s">
        <v>26</v>
      </c>
      <c r="G1542" s="46" t="s">
        <v>47</v>
      </c>
      <c r="H1542" s="46" t="s">
        <v>428</v>
      </c>
      <c r="I1542" s="46"/>
      <c r="J1542" s="47">
        <v>0</v>
      </c>
      <c r="K1542" s="47">
        <v>0</v>
      </c>
      <c r="L1542" s="55">
        <f>K1542/1000</f>
        <v>0</v>
      </c>
      <c r="M1542" s="12">
        <v>1</v>
      </c>
      <c r="P1542" s="56">
        <f>K1542/1000</f>
        <v>0</v>
      </c>
      <c r="Q1542" s="53"/>
      <c r="R1542" s="54"/>
    </row>
    <row r="1543" spans="1:18" ht="24" hidden="1" x14ac:dyDescent="0.2">
      <c r="A1543" s="41" t="s">
        <v>44</v>
      </c>
      <c r="B1543" s="42" t="s">
        <v>450</v>
      </c>
      <c r="C1543" s="46" t="s">
        <v>51</v>
      </c>
      <c r="D1543" s="46" t="s">
        <v>47</v>
      </c>
      <c r="E1543" s="46" t="s">
        <v>99</v>
      </c>
      <c r="F1543" s="46" t="s">
        <v>26</v>
      </c>
      <c r="G1543" s="46" t="s">
        <v>47</v>
      </c>
      <c r="H1543" s="46" t="s">
        <v>428</v>
      </c>
      <c r="I1543" s="46" t="s">
        <v>45</v>
      </c>
      <c r="J1543" s="47">
        <v>0</v>
      </c>
      <c r="K1543" s="47">
        <v>0</v>
      </c>
      <c r="L1543" s="51" t="e">
        <f>L1544</f>
        <v>#REF!</v>
      </c>
      <c r="P1543" s="52" t="e">
        <f>P1544</f>
        <v>#REF!</v>
      </c>
      <c r="Q1543" s="53"/>
      <c r="R1543" s="54"/>
    </row>
    <row r="1544" spans="1:18" hidden="1" x14ac:dyDescent="0.2">
      <c r="A1544" s="41" t="s">
        <v>429</v>
      </c>
      <c r="B1544" s="42" t="s">
        <v>450</v>
      </c>
      <c r="C1544" s="46" t="s">
        <v>51</v>
      </c>
      <c r="D1544" s="46" t="s">
        <v>47</v>
      </c>
      <c r="E1544" s="46" t="s">
        <v>99</v>
      </c>
      <c r="F1544" s="46" t="s">
        <v>26</v>
      </c>
      <c r="G1544" s="46" t="s">
        <v>47</v>
      </c>
      <c r="H1544" s="46" t="s">
        <v>430</v>
      </c>
      <c r="I1544" s="46"/>
      <c r="J1544" s="47">
        <v>0</v>
      </c>
      <c r="K1544" s="47">
        <v>0</v>
      </c>
      <c r="L1544" s="51" t="e">
        <f>L1545</f>
        <v>#REF!</v>
      </c>
      <c r="P1544" s="52" t="e">
        <f>P1545</f>
        <v>#REF!</v>
      </c>
      <c r="Q1544" s="53"/>
      <c r="R1544" s="54"/>
    </row>
    <row r="1545" spans="1:18" ht="24" hidden="1" x14ac:dyDescent="0.2">
      <c r="A1545" s="41" t="s">
        <v>44</v>
      </c>
      <c r="B1545" s="42" t="s">
        <v>450</v>
      </c>
      <c r="C1545" s="46" t="s">
        <v>51</v>
      </c>
      <c r="D1545" s="46" t="s">
        <v>47</v>
      </c>
      <c r="E1545" s="46" t="s">
        <v>99</v>
      </c>
      <c r="F1545" s="46" t="s">
        <v>26</v>
      </c>
      <c r="G1545" s="46" t="s">
        <v>47</v>
      </c>
      <c r="H1545" s="46" t="s">
        <v>430</v>
      </c>
      <c r="I1545" s="46" t="s">
        <v>45</v>
      </c>
      <c r="J1545" s="47">
        <v>0</v>
      </c>
      <c r="K1545" s="47">
        <v>0</v>
      </c>
      <c r="L1545" s="51" t="e">
        <f>L1546+L1555</f>
        <v>#REF!</v>
      </c>
      <c r="P1545" s="52" t="e">
        <f>P1546+P1555</f>
        <v>#REF!</v>
      </c>
      <c r="Q1545" s="53"/>
      <c r="R1545" s="54"/>
    </row>
    <row r="1546" spans="1:18" ht="24" hidden="1" x14ac:dyDescent="0.2">
      <c r="A1546" s="41" t="s">
        <v>403</v>
      </c>
      <c r="B1546" s="42" t="s">
        <v>450</v>
      </c>
      <c r="C1546" s="46" t="s">
        <v>51</v>
      </c>
      <c r="D1546" s="46" t="s">
        <v>47</v>
      </c>
      <c r="E1546" s="46" t="s">
        <v>99</v>
      </c>
      <c r="F1546" s="46" t="s">
        <v>26</v>
      </c>
      <c r="G1546" s="46" t="s">
        <v>47</v>
      </c>
      <c r="H1546" s="46" t="s">
        <v>404</v>
      </c>
      <c r="I1546" s="46"/>
      <c r="J1546" s="47">
        <v>0</v>
      </c>
      <c r="K1546" s="47">
        <v>0</v>
      </c>
      <c r="L1546" s="51">
        <f>L1547+L1551</f>
        <v>0</v>
      </c>
      <c r="P1546" s="52">
        <f>P1547+P1551</f>
        <v>0</v>
      </c>
      <c r="Q1546" s="53"/>
      <c r="R1546" s="54"/>
    </row>
    <row r="1547" spans="1:18" ht="24" hidden="1" x14ac:dyDescent="0.2">
      <c r="A1547" s="41" t="s">
        <v>44</v>
      </c>
      <c r="B1547" s="42" t="s">
        <v>450</v>
      </c>
      <c r="C1547" s="46" t="s">
        <v>51</v>
      </c>
      <c r="D1547" s="46" t="s">
        <v>47</v>
      </c>
      <c r="E1547" s="46" t="s">
        <v>99</v>
      </c>
      <c r="F1547" s="46" t="s">
        <v>26</v>
      </c>
      <c r="G1547" s="46" t="s">
        <v>47</v>
      </c>
      <c r="H1547" s="46" t="s">
        <v>404</v>
      </c>
      <c r="I1547" s="46" t="s">
        <v>45</v>
      </c>
      <c r="J1547" s="47">
        <v>0</v>
      </c>
      <c r="K1547" s="47">
        <v>0</v>
      </c>
      <c r="L1547" s="51">
        <f>L1548</f>
        <v>0</v>
      </c>
      <c r="P1547" s="52">
        <f>P1548</f>
        <v>0</v>
      </c>
      <c r="Q1547" s="53"/>
      <c r="R1547" s="54"/>
    </row>
    <row r="1548" spans="1:18" ht="36" hidden="1" x14ac:dyDescent="0.2">
      <c r="A1548" s="41" t="s">
        <v>405</v>
      </c>
      <c r="B1548" s="42" t="s">
        <v>450</v>
      </c>
      <c r="C1548" s="46" t="s">
        <v>51</v>
      </c>
      <c r="D1548" s="46" t="s">
        <v>47</v>
      </c>
      <c r="E1548" s="46" t="s">
        <v>99</v>
      </c>
      <c r="F1548" s="46" t="s">
        <v>26</v>
      </c>
      <c r="G1548" s="46" t="s">
        <v>47</v>
      </c>
      <c r="H1548" s="46" t="s">
        <v>406</v>
      </c>
      <c r="I1548" s="46"/>
      <c r="J1548" s="47">
        <v>0</v>
      </c>
      <c r="K1548" s="47">
        <v>0</v>
      </c>
      <c r="L1548" s="51">
        <f>L1549</f>
        <v>0</v>
      </c>
      <c r="P1548" s="52">
        <f>P1549</f>
        <v>0</v>
      </c>
      <c r="Q1548" s="53"/>
      <c r="R1548" s="54"/>
    </row>
    <row r="1549" spans="1:18" ht="24" hidden="1" x14ac:dyDescent="0.2">
      <c r="A1549" s="41" t="s">
        <v>44</v>
      </c>
      <c r="B1549" s="42" t="s">
        <v>450</v>
      </c>
      <c r="C1549" s="46" t="s">
        <v>51</v>
      </c>
      <c r="D1549" s="46" t="s">
        <v>47</v>
      </c>
      <c r="E1549" s="46" t="s">
        <v>99</v>
      </c>
      <c r="F1549" s="46" t="s">
        <v>26</v>
      </c>
      <c r="G1549" s="46" t="s">
        <v>47</v>
      </c>
      <c r="H1549" s="46" t="s">
        <v>406</v>
      </c>
      <c r="I1549" s="46" t="s">
        <v>45</v>
      </c>
      <c r="J1549" s="47">
        <v>0</v>
      </c>
      <c r="K1549" s="47">
        <v>0</v>
      </c>
      <c r="L1549" s="11">
        <f>L1550</f>
        <v>0</v>
      </c>
      <c r="P1549" s="11">
        <f>P1550</f>
        <v>0</v>
      </c>
      <c r="Q1549" s="53"/>
      <c r="R1549" s="54"/>
    </row>
    <row r="1550" spans="1:18" hidden="1" x14ac:dyDescent="0.2">
      <c r="A1550" s="41" t="s">
        <v>93</v>
      </c>
      <c r="B1550" s="42" t="s">
        <v>450</v>
      </c>
      <c r="C1550" s="42" t="s">
        <v>51</v>
      </c>
      <c r="D1550" s="42" t="s">
        <v>47</v>
      </c>
      <c r="E1550" s="46" t="s">
        <v>94</v>
      </c>
      <c r="F1550" s="46" t="s">
        <v>26</v>
      </c>
      <c r="G1550" s="46" t="s">
        <v>27</v>
      </c>
      <c r="H1550" s="46" t="s">
        <v>28</v>
      </c>
      <c r="I1550" s="46"/>
      <c r="J1550" s="47">
        <v>0</v>
      </c>
      <c r="K1550" s="47">
        <v>0</v>
      </c>
      <c r="L1550" s="55">
        <f>K1550/1000</f>
        <v>0</v>
      </c>
      <c r="M1550" s="12">
        <v>1</v>
      </c>
      <c r="P1550" s="56">
        <f>K1550/1000</f>
        <v>0</v>
      </c>
      <c r="Q1550" s="53"/>
      <c r="R1550" s="54"/>
    </row>
    <row r="1551" spans="1:18" hidden="1" x14ac:dyDescent="0.2">
      <c r="A1551" s="41" t="s">
        <v>95</v>
      </c>
      <c r="B1551" s="42" t="s">
        <v>450</v>
      </c>
      <c r="C1551" s="42" t="s">
        <v>51</v>
      </c>
      <c r="D1551" s="42" t="s">
        <v>47</v>
      </c>
      <c r="E1551" s="46" t="s">
        <v>94</v>
      </c>
      <c r="F1551" s="46" t="s">
        <v>96</v>
      </c>
      <c r="G1551" s="46" t="s">
        <v>27</v>
      </c>
      <c r="H1551" s="46" t="s">
        <v>28</v>
      </c>
      <c r="I1551" s="46"/>
      <c r="J1551" s="47">
        <v>0</v>
      </c>
      <c r="K1551" s="47">
        <v>0</v>
      </c>
      <c r="L1551" s="51">
        <f>L1552</f>
        <v>0</v>
      </c>
      <c r="P1551" s="52">
        <f>P1552</f>
        <v>0</v>
      </c>
      <c r="Q1551" s="53"/>
      <c r="R1551" s="54"/>
    </row>
    <row r="1552" spans="1:18" ht="72" hidden="1" x14ac:dyDescent="0.2">
      <c r="A1552" s="41" t="s">
        <v>517</v>
      </c>
      <c r="B1552" s="42" t="s">
        <v>450</v>
      </c>
      <c r="C1552" s="42" t="s">
        <v>51</v>
      </c>
      <c r="D1552" s="42" t="s">
        <v>47</v>
      </c>
      <c r="E1552" s="46" t="s">
        <v>94</v>
      </c>
      <c r="F1552" s="46" t="s">
        <v>96</v>
      </c>
      <c r="G1552" s="46" t="s">
        <v>27</v>
      </c>
      <c r="H1552" s="46" t="s">
        <v>518</v>
      </c>
      <c r="I1552" s="46"/>
      <c r="J1552" s="47">
        <v>0</v>
      </c>
      <c r="K1552" s="47">
        <v>0</v>
      </c>
      <c r="L1552" s="51">
        <f>L1553</f>
        <v>0</v>
      </c>
      <c r="P1552" s="52">
        <f>P1553</f>
        <v>0</v>
      </c>
      <c r="Q1552" s="53"/>
      <c r="R1552" s="54"/>
    </row>
    <row r="1553" spans="1:18" ht="24" hidden="1" x14ac:dyDescent="0.2">
      <c r="A1553" s="41" t="s">
        <v>44</v>
      </c>
      <c r="B1553" s="42" t="s">
        <v>450</v>
      </c>
      <c r="C1553" s="42" t="s">
        <v>51</v>
      </c>
      <c r="D1553" s="42" t="s">
        <v>47</v>
      </c>
      <c r="E1553" s="46" t="s">
        <v>94</v>
      </c>
      <c r="F1553" s="46" t="s">
        <v>96</v>
      </c>
      <c r="G1553" s="46" t="s">
        <v>27</v>
      </c>
      <c r="H1553" s="46" t="s">
        <v>518</v>
      </c>
      <c r="I1553" s="46" t="s">
        <v>45</v>
      </c>
      <c r="J1553" s="47">
        <v>0</v>
      </c>
      <c r="K1553" s="47">
        <v>0</v>
      </c>
      <c r="L1553" s="11">
        <f>L1554</f>
        <v>0</v>
      </c>
      <c r="P1553" s="11">
        <f>P1554</f>
        <v>0</v>
      </c>
      <c r="Q1553" s="53"/>
      <c r="R1553" s="54"/>
    </row>
    <row r="1554" spans="1:18" hidden="1" x14ac:dyDescent="0.2">
      <c r="A1554" s="41" t="s">
        <v>194</v>
      </c>
      <c r="B1554" s="42" t="s">
        <v>450</v>
      </c>
      <c r="C1554" s="42">
        <v>11</v>
      </c>
      <c r="D1554" s="42"/>
      <c r="E1554" s="42"/>
      <c r="F1554" s="42"/>
      <c r="G1554" s="42"/>
      <c r="H1554" s="42"/>
      <c r="I1554" s="42"/>
      <c r="J1554" s="47">
        <v>0</v>
      </c>
      <c r="K1554" s="47">
        <v>0</v>
      </c>
      <c r="L1554" s="55">
        <f>K1554/1000</f>
        <v>0</v>
      </c>
      <c r="M1554" s="12">
        <v>1</v>
      </c>
      <c r="P1554" s="56">
        <f>K1554/1000</f>
        <v>0</v>
      </c>
      <c r="Q1554" s="53"/>
      <c r="R1554" s="54"/>
    </row>
    <row r="1555" spans="1:18" hidden="1" x14ac:dyDescent="0.2">
      <c r="A1555" s="41" t="s">
        <v>448</v>
      </c>
      <c r="B1555" s="42" t="s">
        <v>450</v>
      </c>
      <c r="C1555" s="42">
        <v>11</v>
      </c>
      <c r="D1555" s="42" t="s">
        <v>23</v>
      </c>
      <c r="E1555" s="42"/>
      <c r="F1555" s="42"/>
      <c r="G1555" s="42"/>
      <c r="H1555" s="42"/>
      <c r="I1555" s="42"/>
      <c r="J1555" s="47">
        <v>0</v>
      </c>
      <c r="K1555" s="47">
        <v>0</v>
      </c>
      <c r="L1555" s="11" t="e">
        <f>L1556+L1560+#REF!+#REF!+#REF!+#REF!+#REF!+#REF!+#REF!+#REF!+#REF!+#REF!</f>
        <v>#REF!</v>
      </c>
      <c r="P1555" s="11" t="e">
        <f>P1556+P1560+#REF!+#REF!+#REF!+#REF!+#REF!+#REF!+#REF!+#REF!+#REF!+#REF!</f>
        <v>#REF!</v>
      </c>
      <c r="Q1555" s="53"/>
      <c r="R1555" s="54"/>
    </row>
    <row r="1556" spans="1:18" ht="36" hidden="1" x14ac:dyDescent="0.2">
      <c r="A1556" s="41" t="s">
        <v>196</v>
      </c>
      <c r="B1556" s="42" t="s">
        <v>450</v>
      </c>
      <c r="C1556" s="42">
        <v>11</v>
      </c>
      <c r="D1556" s="42" t="s">
        <v>23</v>
      </c>
      <c r="E1556" s="46" t="s">
        <v>51</v>
      </c>
      <c r="F1556" s="46" t="s">
        <v>26</v>
      </c>
      <c r="G1556" s="46" t="s">
        <v>27</v>
      </c>
      <c r="H1556" s="46" t="s">
        <v>28</v>
      </c>
      <c r="I1556" s="42"/>
      <c r="J1556" s="47">
        <v>0</v>
      </c>
      <c r="K1556" s="47">
        <v>0</v>
      </c>
      <c r="L1556" s="11">
        <f>L1557</f>
        <v>0</v>
      </c>
      <c r="P1556" s="11">
        <f>P1557</f>
        <v>0</v>
      </c>
      <c r="Q1556" s="53"/>
      <c r="R1556" s="54"/>
    </row>
    <row r="1557" spans="1:18" ht="48" hidden="1" x14ac:dyDescent="0.2">
      <c r="A1557" s="41" t="s">
        <v>197</v>
      </c>
      <c r="B1557" s="42" t="s">
        <v>450</v>
      </c>
      <c r="C1557" s="42">
        <v>11</v>
      </c>
      <c r="D1557" s="42" t="s">
        <v>23</v>
      </c>
      <c r="E1557" s="46" t="s">
        <v>51</v>
      </c>
      <c r="F1557" s="46" t="s">
        <v>26</v>
      </c>
      <c r="G1557" s="46" t="s">
        <v>21</v>
      </c>
      <c r="H1557" s="46" t="s">
        <v>28</v>
      </c>
      <c r="I1557" s="42"/>
      <c r="J1557" s="47">
        <v>0</v>
      </c>
      <c r="K1557" s="47">
        <v>0</v>
      </c>
      <c r="L1557" s="11">
        <f>L1558</f>
        <v>0</v>
      </c>
      <c r="P1557" s="11">
        <f>P1558</f>
        <v>0</v>
      </c>
      <c r="Q1557" s="53"/>
      <c r="R1557" s="54"/>
    </row>
    <row r="1558" spans="1:18" ht="60" hidden="1" x14ac:dyDescent="0.2">
      <c r="A1558" s="41" t="s">
        <v>617</v>
      </c>
      <c r="B1558" s="42" t="s">
        <v>450</v>
      </c>
      <c r="C1558" s="42">
        <v>11</v>
      </c>
      <c r="D1558" s="42" t="s">
        <v>23</v>
      </c>
      <c r="E1558" s="46" t="s">
        <v>51</v>
      </c>
      <c r="F1558" s="46" t="s">
        <v>26</v>
      </c>
      <c r="G1558" s="46" t="s">
        <v>21</v>
      </c>
      <c r="H1558" s="46" t="s">
        <v>618</v>
      </c>
      <c r="I1558" s="46"/>
      <c r="J1558" s="47">
        <v>0</v>
      </c>
      <c r="K1558" s="47">
        <v>0</v>
      </c>
      <c r="L1558" s="11">
        <f>L1559</f>
        <v>0</v>
      </c>
      <c r="P1558" s="11">
        <f>P1559</f>
        <v>0</v>
      </c>
      <c r="Q1558" s="53"/>
      <c r="R1558" s="54"/>
    </row>
    <row r="1559" spans="1:18" ht="24" hidden="1" x14ac:dyDescent="0.2">
      <c r="A1559" s="41" t="s">
        <v>44</v>
      </c>
      <c r="B1559" s="42" t="s">
        <v>450</v>
      </c>
      <c r="C1559" s="42">
        <v>11</v>
      </c>
      <c r="D1559" s="42" t="s">
        <v>23</v>
      </c>
      <c r="E1559" s="46" t="s">
        <v>51</v>
      </c>
      <c r="F1559" s="46" t="s">
        <v>26</v>
      </c>
      <c r="G1559" s="46" t="s">
        <v>21</v>
      </c>
      <c r="H1559" s="46" t="s">
        <v>618</v>
      </c>
      <c r="I1559" s="46" t="s">
        <v>45</v>
      </c>
      <c r="J1559" s="47">
        <v>0</v>
      </c>
      <c r="K1559" s="47">
        <v>0</v>
      </c>
      <c r="L1559" s="55">
        <f>K1559/1000</f>
        <v>0</v>
      </c>
      <c r="M1559" s="12">
        <v>1</v>
      </c>
      <c r="P1559" s="56">
        <f>K1559/1000</f>
        <v>0</v>
      </c>
      <c r="Q1559" s="53"/>
      <c r="R1559" s="54"/>
    </row>
    <row r="1560" spans="1:18" ht="60" hidden="1" x14ac:dyDescent="0.2">
      <c r="A1560" s="41" t="s">
        <v>617</v>
      </c>
      <c r="B1560" s="42" t="s">
        <v>450</v>
      </c>
      <c r="C1560" s="42">
        <v>11</v>
      </c>
      <c r="D1560" s="42" t="s">
        <v>23</v>
      </c>
      <c r="E1560" s="46" t="s">
        <v>51</v>
      </c>
      <c r="F1560" s="46" t="s">
        <v>26</v>
      </c>
      <c r="G1560" s="46" t="s">
        <v>21</v>
      </c>
      <c r="H1560" s="46" t="s">
        <v>619</v>
      </c>
      <c r="I1560" s="46"/>
      <c r="J1560" s="47">
        <v>0</v>
      </c>
      <c r="K1560" s="47">
        <v>0</v>
      </c>
      <c r="L1560" s="11" t="e">
        <f>L1561</f>
        <v>#REF!</v>
      </c>
      <c r="P1560" s="11" t="e">
        <f>P1561</f>
        <v>#REF!</v>
      </c>
      <c r="Q1560" s="53"/>
      <c r="R1560" s="54"/>
    </row>
    <row r="1561" spans="1:18" ht="24" hidden="1" x14ac:dyDescent="0.2">
      <c r="A1561" s="41" t="s">
        <v>44</v>
      </c>
      <c r="B1561" s="42" t="s">
        <v>450</v>
      </c>
      <c r="C1561" s="42">
        <v>11</v>
      </c>
      <c r="D1561" s="42" t="s">
        <v>23</v>
      </c>
      <c r="E1561" s="46" t="s">
        <v>51</v>
      </c>
      <c r="F1561" s="46" t="s">
        <v>26</v>
      </c>
      <c r="G1561" s="46" t="s">
        <v>21</v>
      </c>
      <c r="H1561" s="46" t="s">
        <v>619</v>
      </c>
      <c r="I1561" s="46" t="s">
        <v>45</v>
      </c>
      <c r="J1561" s="47">
        <v>0</v>
      </c>
      <c r="K1561" s="47">
        <v>0</v>
      </c>
      <c r="L1561" s="11" t="e">
        <f>#REF!</f>
        <v>#REF!</v>
      </c>
      <c r="P1561" s="11" t="e">
        <f>#REF!</f>
        <v>#REF!</v>
      </c>
      <c r="Q1561" s="53"/>
      <c r="R1561" s="54"/>
    </row>
    <row r="1562" spans="1:18" ht="36" x14ac:dyDescent="0.2">
      <c r="A1562" s="41" t="s">
        <v>453</v>
      </c>
      <c r="B1562" s="42" t="s">
        <v>454</v>
      </c>
      <c r="C1562" s="42"/>
      <c r="D1562" s="42"/>
      <c r="E1562" s="42"/>
      <c r="F1562" s="42"/>
      <c r="G1562" s="42"/>
      <c r="H1562" s="42"/>
      <c r="I1562" s="42"/>
      <c r="J1562" s="43">
        <v>3365450</v>
      </c>
      <c r="K1562" s="43">
        <v>3365450</v>
      </c>
      <c r="L1562" s="65" t="e">
        <f>L1563+L1626+L1642+#REF!</f>
        <v>#REF!</v>
      </c>
      <c r="P1562" s="66" t="e">
        <f>P1563+P1626+P1642+#REF!</f>
        <v>#REF!</v>
      </c>
      <c r="Q1562" s="53"/>
      <c r="R1562" s="54"/>
    </row>
    <row r="1563" spans="1:18" x14ac:dyDescent="0.2">
      <c r="A1563" s="41" t="s">
        <v>20</v>
      </c>
      <c r="B1563" s="42" t="s">
        <v>454</v>
      </c>
      <c r="C1563" s="46" t="s">
        <v>21</v>
      </c>
      <c r="D1563" s="46"/>
      <c r="E1563" s="46"/>
      <c r="F1563" s="46"/>
      <c r="G1563" s="46"/>
      <c r="H1563" s="46"/>
      <c r="I1563" s="42"/>
      <c r="J1563" s="43">
        <v>2786540</v>
      </c>
      <c r="K1563" s="43">
        <v>2786540</v>
      </c>
      <c r="L1563" s="65">
        <f>L1564</f>
        <v>1880.8999999999999</v>
      </c>
      <c r="P1563" s="66">
        <f>P1564</f>
        <v>1880.8999999999999</v>
      </c>
      <c r="Q1563" s="53"/>
      <c r="R1563" s="54"/>
    </row>
    <row r="1564" spans="1:18" x14ac:dyDescent="0.2">
      <c r="A1564" s="41" t="s">
        <v>98</v>
      </c>
      <c r="B1564" s="42" t="s">
        <v>454</v>
      </c>
      <c r="C1564" s="46" t="s">
        <v>21</v>
      </c>
      <c r="D1564" s="46" t="s">
        <v>99</v>
      </c>
      <c r="E1564" s="42"/>
      <c r="F1564" s="42"/>
      <c r="G1564" s="42"/>
      <c r="H1564" s="42"/>
      <c r="I1564" s="42"/>
      <c r="J1564" s="43">
        <v>2786540</v>
      </c>
      <c r="K1564" s="43">
        <v>2786540</v>
      </c>
      <c r="L1564" s="65">
        <f>L1565+L1600+L1582+L1588+L1594+L1576</f>
        <v>1880.8999999999999</v>
      </c>
      <c r="P1564" s="66">
        <f>P1565+P1600+P1582+P1588+P1594+P1576</f>
        <v>1880.8999999999999</v>
      </c>
      <c r="Q1564" s="53"/>
      <c r="R1564" s="54"/>
    </row>
    <row r="1565" spans="1:18" ht="48" x14ac:dyDescent="0.2">
      <c r="A1565" s="41" t="s">
        <v>39</v>
      </c>
      <c r="B1565" s="42" t="s">
        <v>454</v>
      </c>
      <c r="C1565" s="46" t="s">
        <v>21</v>
      </c>
      <c r="D1565" s="46" t="s">
        <v>99</v>
      </c>
      <c r="E1565" s="46" t="s">
        <v>40</v>
      </c>
      <c r="F1565" s="46" t="s">
        <v>26</v>
      </c>
      <c r="G1565" s="46" t="s">
        <v>27</v>
      </c>
      <c r="H1565" s="46" t="s">
        <v>28</v>
      </c>
      <c r="I1565" s="42"/>
      <c r="J1565" s="43">
        <v>32590</v>
      </c>
      <c r="K1565" s="43">
        <v>32590</v>
      </c>
      <c r="L1565" s="65">
        <f>L1566+L1571</f>
        <v>12.4</v>
      </c>
      <c r="P1565" s="66">
        <f>P1566+P1571</f>
        <v>12.4</v>
      </c>
      <c r="Q1565" s="53"/>
      <c r="R1565" s="54"/>
    </row>
    <row r="1566" spans="1:18" ht="60" x14ac:dyDescent="0.2">
      <c r="A1566" s="41" t="s">
        <v>41</v>
      </c>
      <c r="B1566" s="42" t="s">
        <v>454</v>
      </c>
      <c r="C1566" s="46" t="s">
        <v>21</v>
      </c>
      <c r="D1566" s="46" t="s">
        <v>99</v>
      </c>
      <c r="E1566" s="46" t="s">
        <v>40</v>
      </c>
      <c r="F1566" s="46" t="s">
        <v>26</v>
      </c>
      <c r="G1566" s="46" t="s">
        <v>23</v>
      </c>
      <c r="H1566" s="46" t="s">
        <v>28</v>
      </c>
      <c r="I1566" s="46"/>
      <c r="J1566" s="43">
        <v>20190</v>
      </c>
      <c r="K1566" s="43">
        <v>20190</v>
      </c>
      <c r="L1566" s="65">
        <f>L1567</f>
        <v>12.4</v>
      </c>
      <c r="P1566" s="66">
        <f>P1567</f>
        <v>12.4</v>
      </c>
      <c r="Q1566" s="53"/>
      <c r="R1566" s="54"/>
    </row>
    <row r="1567" spans="1:18" ht="24" x14ac:dyDescent="0.2">
      <c r="A1567" s="41" t="s">
        <v>42</v>
      </c>
      <c r="B1567" s="42" t="s">
        <v>454</v>
      </c>
      <c r="C1567" s="46" t="s">
        <v>21</v>
      </c>
      <c r="D1567" s="46" t="s">
        <v>99</v>
      </c>
      <c r="E1567" s="46" t="s">
        <v>40</v>
      </c>
      <c r="F1567" s="46" t="s">
        <v>26</v>
      </c>
      <c r="G1567" s="46" t="s">
        <v>23</v>
      </c>
      <c r="H1567" s="46" t="s">
        <v>43</v>
      </c>
      <c r="I1567" s="46"/>
      <c r="J1567" s="43">
        <v>20190</v>
      </c>
      <c r="K1567" s="43">
        <v>20190</v>
      </c>
      <c r="L1567" s="65">
        <f>L1568</f>
        <v>12.4</v>
      </c>
      <c r="P1567" s="66">
        <f>P1568</f>
        <v>12.4</v>
      </c>
      <c r="Q1567" s="53"/>
      <c r="R1567" s="54"/>
    </row>
    <row r="1568" spans="1:18" ht="24" x14ac:dyDescent="0.2">
      <c r="A1568" s="41" t="s">
        <v>44</v>
      </c>
      <c r="B1568" s="42" t="s">
        <v>454</v>
      </c>
      <c r="C1568" s="46" t="s">
        <v>21</v>
      </c>
      <c r="D1568" s="46" t="s">
        <v>99</v>
      </c>
      <c r="E1568" s="46" t="s">
        <v>40</v>
      </c>
      <c r="F1568" s="46" t="s">
        <v>26</v>
      </c>
      <c r="G1568" s="46" t="s">
        <v>23</v>
      </c>
      <c r="H1568" s="46" t="s">
        <v>43</v>
      </c>
      <c r="I1568" s="46" t="s">
        <v>45</v>
      </c>
      <c r="J1568" s="43">
        <v>20190</v>
      </c>
      <c r="K1568" s="43">
        <v>20190</v>
      </c>
      <c r="L1568" s="65">
        <f>L1569</f>
        <v>12.4</v>
      </c>
      <c r="P1568" s="66">
        <f>P1569</f>
        <v>12.4</v>
      </c>
      <c r="Q1568" s="53"/>
      <c r="R1568" s="54"/>
    </row>
    <row r="1569" spans="1:18" ht="60" x14ac:dyDescent="0.2">
      <c r="A1569" s="41" t="s">
        <v>46</v>
      </c>
      <c r="B1569" s="42" t="s">
        <v>454</v>
      </c>
      <c r="C1569" s="46" t="s">
        <v>21</v>
      </c>
      <c r="D1569" s="46" t="s">
        <v>99</v>
      </c>
      <c r="E1569" s="46" t="s">
        <v>40</v>
      </c>
      <c r="F1569" s="46" t="s">
        <v>26</v>
      </c>
      <c r="G1569" s="46" t="s">
        <v>47</v>
      </c>
      <c r="H1569" s="46" t="s">
        <v>28</v>
      </c>
      <c r="I1569" s="46"/>
      <c r="J1569" s="43">
        <v>12400</v>
      </c>
      <c r="K1569" s="43">
        <v>12400</v>
      </c>
      <c r="L1569" s="9">
        <f>L1570</f>
        <v>12.4</v>
      </c>
      <c r="P1569" s="9">
        <f>P1570</f>
        <v>12.4</v>
      </c>
      <c r="Q1569" s="53"/>
      <c r="R1569" s="54"/>
    </row>
    <row r="1570" spans="1:18" x14ac:dyDescent="0.2">
      <c r="A1570" s="41" t="s">
        <v>48</v>
      </c>
      <c r="B1570" s="42" t="s">
        <v>454</v>
      </c>
      <c r="C1570" s="46" t="s">
        <v>21</v>
      </c>
      <c r="D1570" s="46" t="s">
        <v>99</v>
      </c>
      <c r="E1570" s="46" t="s">
        <v>40</v>
      </c>
      <c r="F1570" s="46" t="s">
        <v>26</v>
      </c>
      <c r="G1570" s="46" t="s">
        <v>47</v>
      </c>
      <c r="H1570" s="46" t="s">
        <v>49</v>
      </c>
      <c r="I1570" s="46"/>
      <c r="J1570" s="43">
        <v>12400</v>
      </c>
      <c r="K1570" s="43">
        <v>12400</v>
      </c>
      <c r="L1570" s="55">
        <f>K1570/1000</f>
        <v>12.4</v>
      </c>
      <c r="M1570" s="12">
        <v>1</v>
      </c>
      <c r="P1570" s="56">
        <f>K1570/1000</f>
        <v>12.4</v>
      </c>
      <c r="Q1570" s="53"/>
      <c r="R1570" s="54"/>
    </row>
    <row r="1571" spans="1:18" ht="24" x14ac:dyDescent="0.2">
      <c r="A1571" s="41" t="s">
        <v>44</v>
      </c>
      <c r="B1571" s="42" t="s">
        <v>454</v>
      </c>
      <c r="C1571" s="46" t="s">
        <v>21</v>
      </c>
      <c r="D1571" s="46" t="s">
        <v>99</v>
      </c>
      <c r="E1571" s="46" t="s">
        <v>40</v>
      </c>
      <c r="F1571" s="46" t="s">
        <v>26</v>
      </c>
      <c r="G1571" s="46" t="s">
        <v>47</v>
      </c>
      <c r="H1571" s="46" t="s">
        <v>49</v>
      </c>
      <c r="I1571" s="46" t="s">
        <v>45</v>
      </c>
      <c r="J1571" s="43">
        <v>12400</v>
      </c>
      <c r="K1571" s="43">
        <v>12400</v>
      </c>
      <c r="L1571" s="65">
        <f>L1572</f>
        <v>0</v>
      </c>
      <c r="P1571" s="66">
        <f>P1572</f>
        <v>0</v>
      </c>
      <c r="Q1571" s="53"/>
      <c r="R1571" s="54"/>
    </row>
    <row r="1572" spans="1:18" ht="96" hidden="1" x14ac:dyDescent="0.2">
      <c r="A1572" s="41" t="s">
        <v>59</v>
      </c>
      <c r="B1572" s="42" t="s">
        <v>454</v>
      </c>
      <c r="C1572" s="46" t="s">
        <v>21</v>
      </c>
      <c r="D1572" s="46" t="s">
        <v>99</v>
      </c>
      <c r="E1572" s="46" t="s">
        <v>60</v>
      </c>
      <c r="F1572" s="46" t="s">
        <v>26</v>
      </c>
      <c r="G1572" s="46" t="s">
        <v>27</v>
      </c>
      <c r="H1572" s="46" t="s">
        <v>28</v>
      </c>
      <c r="I1572" s="46"/>
      <c r="J1572" s="47">
        <v>0</v>
      </c>
      <c r="K1572" s="47">
        <v>0</v>
      </c>
      <c r="L1572" s="65">
        <f>L1573</f>
        <v>0</v>
      </c>
      <c r="P1572" s="66">
        <f>P1573</f>
        <v>0</v>
      </c>
      <c r="Q1572" s="53"/>
      <c r="R1572" s="54"/>
    </row>
    <row r="1573" spans="1:18" ht="24" hidden="1" x14ac:dyDescent="0.2">
      <c r="A1573" s="41" t="s">
        <v>100</v>
      </c>
      <c r="B1573" s="42" t="s">
        <v>454</v>
      </c>
      <c r="C1573" s="46" t="s">
        <v>21</v>
      </c>
      <c r="D1573" s="46" t="s">
        <v>99</v>
      </c>
      <c r="E1573" s="46" t="s">
        <v>60</v>
      </c>
      <c r="F1573" s="46" t="s">
        <v>26</v>
      </c>
      <c r="G1573" s="46" t="s">
        <v>47</v>
      </c>
      <c r="H1573" s="46" t="s">
        <v>28</v>
      </c>
      <c r="I1573" s="46"/>
      <c r="J1573" s="47">
        <v>0</v>
      </c>
      <c r="K1573" s="47">
        <v>0</v>
      </c>
      <c r="L1573" s="65">
        <f>L1574</f>
        <v>0</v>
      </c>
      <c r="P1573" s="66">
        <f>P1574</f>
        <v>0</v>
      </c>
      <c r="Q1573" s="53"/>
      <c r="R1573" s="54"/>
    </row>
    <row r="1574" spans="1:18" ht="60" hidden="1" x14ac:dyDescent="0.2">
      <c r="A1574" s="41" t="s">
        <v>213</v>
      </c>
      <c r="B1574" s="42" t="s">
        <v>454</v>
      </c>
      <c r="C1574" s="46" t="s">
        <v>21</v>
      </c>
      <c r="D1574" s="46" t="s">
        <v>99</v>
      </c>
      <c r="E1574" s="46" t="s">
        <v>60</v>
      </c>
      <c r="F1574" s="46" t="s">
        <v>26</v>
      </c>
      <c r="G1574" s="46" t="s">
        <v>47</v>
      </c>
      <c r="H1574" s="46" t="s">
        <v>214</v>
      </c>
      <c r="I1574" s="46"/>
      <c r="J1574" s="47">
        <v>0</v>
      </c>
      <c r="K1574" s="47">
        <v>0</v>
      </c>
      <c r="L1574" s="9">
        <f>L1575</f>
        <v>0</v>
      </c>
      <c r="P1574" s="9">
        <f>P1575</f>
        <v>0</v>
      </c>
      <c r="Q1574" s="53"/>
      <c r="R1574" s="54"/>
    </row>
    <row r="1575" spans="1:18" ht="24" hidden="1" x14ac:dyDescent="0.2">
      <c r="A1575" s="41" t="s">
        <v>44</v>
      </c>
      <c r="B1575" s="42" t="s">
        <v>454</v>
      </c>
      <c r="C1575" s="46" t="s">
        <v>21</v>
      </c>
      <c r="D1575" s="46" t="s">
        <v>99</v>
      </c>
      <c r="E1575" s="46" t="s">
        <v>60</v>
      </c>
      <c r="F1575" s="46" t="s">
        <v>26</v>
      </c>
      <c r="G1575" s="46" t="s">
        <v>47</v>
      </c>
      <c r="H1575" s="46" t="s">
        <v>214</v>
      </c>
      <c r="I1575" s="46" t="s">
        <v>45</v>
      </c>
      <c r="J1575" s="47">
        <v>0</v>
      </c>
      <c r="K1575" s="47">
        <v>0</v>
      </c>
      <c r="L1575" s="55">
        <f>K1575/1000</f>
        <v>0</v>
      </c>
      <c r="M1575" s="12">
        <v>1</v>
      </c>
      <c r="P1575" s="56">
        <f>K1575/1000</f>
        <v>0</v>
      </c>
      <c r="Q1575" s="53"/>
      <c r="R1575" s="54"/>
    </row>
    <row r="1576" spans="1:18" ht="36" hidden="1" x14ac:dyDescent="0.2">
      <c r="A1576" s="41" t="s">
        <v>170</v>
      </c>
      <c r="B1576" s="42" t="s">
        <v>454</v>
      </c>
      <c r="C1576" s="46" t="s">
        <v>21</v>
      </c>
      <c r="D1576" s="46" t="s">
        <v>99</v>
      </c>
      <c r="E1576" s="46" t="s">
        <v>99</v>
      </c>
      <c r="F1576" s="46" t="s">
        <v>26</v>
      </c>
      <c r="G1576" s="46" t="s">
        <v>27</v>
      </c>
      <c r="H1576" s="46" t="s">
        <v>28</v>
      </c>
      <c r="I1576" s="46"/>
      <c r="J1576" s="47">
        <v>0</v>
      </c>
      <c r="K1576" s="47">
        <v>0</v>
      </c>
      <c r="L1576" s="11">
        <f>L1577</f>
        <v>6</v>
      </c>
      <c r="P1576" s="11">
        <f>P1577</f>
        <v>6</v>
      </c>
      <c r="Q1576" s="53"/>
      <c r="R1576" s="54"/>
    </row>
    <row r="1577" spans="1:18" ht="24" hidden="1" x14ac:dyDescent="0.2">
      <c r="A1577" s="41" t="s">
        <v>171</v>
      </c>
      <c r="B1577" s="42" t="s">
        <v>454</v>
      </c>
      <c r="C1577" s="46" t="s">
        <v>21</v>
      </c>
      <c r="D1577" s="46" t="s">
        <v>99</v>
      </c>
      <c r="E1577" s="46" t="s">
        <v>99</v>
      </c>
      <c r="F1577" s="46" t="s">
        <v>26</v>
      </c>
      <c r="G1577" s="46" t="s">
        <v>47</v>
      </c>
      <c r="H1577" s="46" t="s">
        <v>28</v>
      </c>
      <c r="I1577" s="46"/>
      <c r="J1577" s="47">
        <v>0</v>
      </c>
      <c r="K1577" s="47">
        <v>0</v>
      </c>
      <c r="L1577" s="11">
        <f>L1579</f>
        <v>6</v>
      </c>
      <c r="P1577" s="11">
        <f>P1579</f>
        <v>6</v>
      </c>
      <c r="Q1577" s="53"/>
      <c r="R1577" s="54"/>
    </row>
    <row r="1578" spans="1:18" ht="60" hidden="1" x14ac:dyDescent="0.2">
      <c r="A1578" s="64" t="s">
        <v>550</v>
      </c>
      <c r="B1578" s="42" t="s">
        <v>454</v>
      </c>
      <c r="C1578" s="46" t="s">
        <v>21</v>
      </c>
      <c r="D1578" s="46" t="s">
        <v>99</v>
      </c>
      <c r="E1578" s="46" t="s">
        <v>99</v>
      </c>
      <c r="F1578" s="46" t="s">
        <v>26</v>
      </c>
      <c r="G1578" s="46" t="s">
        <v>47</v>
      </c>
      <c r="H1578" s="46" t="s">
        <v>283</v>
      </c>
      <c r="I1578" s="46"/>
      <c r="J1578" s="47">
        <v>0</v>
      </c>
      <c r="K1578" s="47">
        <v>0</v>
      </c>
      <c r="L1578" s="11">
        <f>L1579</f>
        <v>6</v>
      </c>
      <c r="P1578" s="11">
        <f>P1579</f>
        <v>6</v>
      </c>
      <c r="Q1578" s="53"/>
      <c r="R1578" s="54"/>
    </row>
    <row r="1579" spans="1:18" ht="24" hidden="1" x14ac:dyDescent="0.2">
      <c r="A1579" s="41" t="s">
        <v>44</v>
      </c>
      <c r="B1579" s="42" t="s">
        <v>454</v>
      </c>
      <c r="C1579" s="46" t="s">
        <v>21</v>
      </c>
      <c r="D1579" s="46" t="s">
        <v>99</v>
      </c>
      <c r="E1579" s="46" t="s">
        <v>99</v>
      </c>
      <c r="F1579" s="46" t="s">
        <v>26</v>
      </c>
      <c r="G1579" s="46" t="s">
        <v>47</v>
      </c>
      <c r="H1579" s="46" t="s">
        <v>283</v>
      </c>
      <c r="I1579" s="46" t="s">
        <v>45</v>
      </c>
      <c r="J1579" s="47">
        <v>0</v>
      </c>
      <c r="K1579" s="47">
        <v>0</v>
      </c>
      <c r="L1579" s="11">
        <f>L1580</f>
        <v>6</v>
      </c>
      <c r="P1579" s="11">
        <f>P1580</f>
        <v>6</v>
      </c>
      <c r="Q1579" s="53"/>
      <c r="R1579" s="54"/>
    </row>
    <row r="1580" spans="1:18" ht="36" x14ac:dyDescent="0.2">
      <c r="A1580" s="41" t="s">
        <v>64</v>
      </c>
      <c r="B1580" s="42" t="s">
        <v>454</v>
      </c>
      <c r="C1580" s="46" t="s">
        <v>21</v>
      </c>
      <c r="D1580" s="46" t="s">
        <v>99</v>
      </c>
      <c r="E1580" s="46" t="s">
        <v>65</v>
      </c>
      <c r="F1580" s="46" t="s">
        <v>26</v>
      </c>
      <c r="G1580" s="46" t="s">
        <v>27</v>
      </c>
      <c r="H1580" s="46" t="s">
        <v>28</v>
      </c>
      <c r="I1580" s="46"/>
      <c r="J1580" s="47">
        <v>6000</v>
      </c>
      <c r="K1580" s="47">
        <v>6000</v>
      </c>
      <c r="L1580" s="11">
        <f>L1581</f>
        <v>6</v>
      </c>
      <c r="P1580" s="11">
        <f>P1581</f>
        <v>6</v>
      </c>
      <c r="Q1580" s="53"/>
      <c r="R1580" s="54"/>
    </row>
    <row r="1581" spans="1:18" ht="36" x14ac:dyDescent="0.2">
      <c r="A1581" s="41" t="s">
        <v>66</v>
      </c>
      <c r="B1581" s="42" t="s">
        <v>454</v>
      </c>
      <c r="C1581" s="46" t="s">
        <v>21</v>
      </c>
      <c r="D1581" s="46" t="s">
        <v>99</v>
      </c>
      <c r="E1581" s="46" t="s">
        <v>65</v>
      </c>
      <c r="F1581" s="46" t="s">
        <v>26</v>
      </c>
      <c r="G1581" s="46" t="s">
        <v>47</v>
      </c>
      <c r="H1581" s="46" t="s">
        <v>28</v>
      </c>
      <c r="I1581" s="46"/>
      <c r="J1581" s="47">
        <v>6000</v>
      </c>
      <c r="K1581" s="47">
        <v>6000</v>
      </c>
      <c r="L1581" s="55">
        <f>K1581/1000</f>
        <v>6</v>
      </c>
      <c r="M1581" s="12">
        <v>1</v>
      </c>
      <c r="N1581" s="4">
        <v>1</v>
      </c>
      <c r="P1581" s="56">
        <f>K1581/1000</f>
        <v>6</v>
      </c>
      <c r="Q1581" s="53"/>
      <c r="R1581" s="54"/>
    </row>
    <row r="1582" spans="1:18" ht="36" x14ac:dyDescent="0.2">
      <c r="A1582" s="41" t="s">
        <v>67</v>
      </c>
      <c r="B1582" s="42" t="s">
        <v>454</v>
      </c>
      <c r="C1582" s="46" t="s">
        <v>21</v>
      </c>
      <c r="D1582" s="46" t="s">
        <v>99</v>
      </c>
      <c r="E1582" s="46" t="s">
        <v>65</v>
      </c>
      <c r="F1582" s="46" t="s">
        <v>26</v>
      </c>
      <c r="G1582" s="46" t="s">
        <v>47</v>
      </c>
      <c r="H1582" s="46" t="s">
        <v>68</v>
      </c>
      <c r="I1582" s="46"/>
      <c r="J1582" s="47">
        <v>6000</v>
      </c>
      <c r="K1582" s="47">
        <v>6000</v>
      </c>
      <c r="L1582" s="11">
        <f>L1583</f>
        <v>3</v>
      </c>
      <c r="P1582" s="11">
        <f>P1583</f>
        <v>3</v>
      </c>
      <c r="Q1582" s="53"/>
      <c r="R1582" s="54"/>
    </row>
    <row r="1583" spans="1:18" ht="24" x14ac:dyDescent="0.2">
      <c r="A1583" s="41" t="s">
        <v>44</v>
      </c>
      <c r="B1583" s="42" t="s">
        <v>454</v>
      </c>
      <c r="C1583" s="46" t="s">
        <v>21</v>
      </c>
      <c r="D1583" s="46" t="s">
        <v>99</v>
      </c>
      <c r="E1583" s="46" t="s">
        <v>65</v>
      </c>
      <c r="F1583" s="46" t="s">
        <v>26</v>
      </c>
      <c r="G1583" s="46" t="s">
        <v>47</v>
      </c>
      <c r="H1583" s="46" t="s">
        <v>68</v>
      </c>
      <c r="I1583" s="46" t="s">
        <v>45</v>
      </c>
      <c r="J1583" s="47">
        <v>6000</v>
      </c>
      <c r="K1583" s="47">
        <v>6000</v>
      </c>
      <c r="L1583" s="11">
        <f>L1584</f>
        <v>3</v>
      </c>
      <c r="P1583" s="11">
        <f>P1584</f>
        <v>3</v>
      </c>
      <c r="Q1583" s="53"/>
      <c r="R1583" s="54"/>
    </row>
    <row r="1584" spans="1:18" ht="36" x14ac:dyDescent="0.2">
      <c r="A1584" s="41" t="s">
        <v>215</v>
      </c>
      <c r="B1584" s="42" t="s">
        <v>454</v>
      </c>
      <c r="C1584" s="46" t="s">
        <v>21</v>
      </c>
      <c r="D1584" s="46" t="s">
        <v>99</v>
      </c>
      <c r="E1584" s="46" t="s">
        <v>72</v>
      </c>
      <c r="F1584" s="46" t="s">
        <v>26</v>
      </c>
      <c r="G1584" s="46" t="s">
        <v>27</v>
      </c>
      <c r="H1584" s="46" t="s">
        <v>28</v>
      </c>
      <c r="I1584" s="46"/>
      <c r="J1584" s="47">
        <v>3000</v>
      </c>
      <c r="K1584" s="47">
        <v>3000</v>
      </c>
      <c r="L1584" s="11">
        <f>L1585</f>
        <v>3</v>
      </c>
      <c r="P1584" s="11">
        <f>P1585</f>
        <v>3</v>
      </c>
      <c r="Q1584" s="53"/>
      <c r="R1584" s="54"/>
    </row>
    <row r="1585" spans="1:18" ht="36" x14ac:dyDescent="0.2">
      <c r="A1585" s="41" t="s">
        <v>76</v>
      </c>
      <c r="B1585" s="42" t="s">
        <v>454</v>
      </c>
      <c r="C1585" s="46" t="s">
        <v>21</v>
      </c>
      <c r="D1585" s="46" t="s">
        <v>99</v>
      </c>
      <c r="E1585" s="46" t="s">
        <v>72</v>
      </c>
      <c r="F1585" s="46" t="s">
        <v>26</v>
      </c>
      <c r="G1585" s="46" t="s">
        <v>51</v>
      </c>
      <c r="H1585" s="46" t="s">
        <v>28</v>
      </c>
      <c r="I1585" s="46"/>
      <c r="J1585" s="47">
        <v>3000</v>
      </c>
      <c r="K1585" s="47">
        <v>3000</v>
      </c>
      <c r="L1585" s="11">
        <f>L1586</f>
        <v>3</v>
      </c>
      <c r="P1585" s="11">
        <f>P1586</f>
        <v>3</v>
      </c>
      <c r="Q1585" s="53"/>
      <c r="R1585" s="54"/>
    </row>
    <row r="1586" spans="1:18" ht="24" x14ac:dyDescent="0.2">
      <c r="A1586" s="41" t="s">
        <v>73</v>
      </c>
      <c r="B1586" s="42" t="s">
        <v>454</v>
      </c>
      <c r="C1586" s="46" t="s">
        <v>21</v>
      </c>
      <c r="D1586" s="46" t="s">
        <v>99</v>
      </c>
      <c r="E1586" s="46" t="s">
        <v>72</v>
      </c>
      <c r="F1586" s="46" t="s">
        <v>26</v>
      </c>
      <c r="G1586" s="46" t="s">
        <v>51</v>
      </c>
      <c r="H1586" s="46" t="s">
        <v>74</v>
      </c>
      <c r="I1586" s="46"/>
      <c r="J1586" s="47">
        <v>3000</v>
      </c>
      <c r="K1586" s="47">
        <v>3000</v>
      </c>
      <c r="L1586" s="11">
        <f>L1587</f>
        <v>3</v>
      </c>
      <c r="P1586" s="11">
        <f>P1587</f>
        <v>3</v>
      </c>
      <c r="Q1586" s="53"/>
      <c r="R1586" s="54"/>
    </row>
    <row r="1587" spans="1:18" ht="24" x14ac:dyDescent="0.2">
      <c r="A1587" s="41" t="s">
        <v>44</v>
      </c>
      <c r="B1587" s="42" t="s">
        <v>454</v>
      </c>
      <c r="C1587" s="46" t="s">
        <v>21</v>
      </c>
      <c r="D1587" s="46" t="s">
        <v>99</v>
      </c>
      <c r="E1587" s="46" t="s">
        <v>72</v>
      </c>
      <c r="F1587" s="46" t="s">
        <v>26</v>
      </c>
      <c r="G1587" s="46" t="s">
        <v>51</v>
      </c>
      <c r="H1587" s="46" t="s">
        <v>74</v>
      </c>
      <c r="I1587" s="46" t="s">
        <v>45</v>
      </c>
      <c r="J1587" s="47">
        <v>3000</v>
      </c>
      <c r="K1587" s="47">
        <v>3000</v>
      </c>
      <c r="L1587" s="55">
        <f>K1587/1000</f>
        <v>3</v>
      </c>
      <c r="M1587" s="12">
        <v>1</v>
      </c>
      <c r="P1587" s="56">
        <f>K1587/1000</f>
        <v>3</v>
      </c>
      <c r="Q1587" s="53"/>
      <c r="R1587" s="54"/>
    </row>
    <row r="1588" spans="1:18" ht="24" x14ac:dyDescent="0.2">
      <c r="A1588" s="41" t="s">
        <v>106</v>
      </c>
      <c r="B1588" s="42" t="s">
        <v>454</v>
      </c>
      <c r="C1588" s="46" t="s">
        <v>21</v>
      </c>
      <c r="D1588" s="46" t="s">
        <v>99</v>
      </c>
      <c r="E1588" s="46" t="s">
        <v>107</v>
      </c>
      <c r="F1588" s="46" t="s">
        <v>26</v>
      </c>
      <c r="G1588" s="46" t="s">
        <v>27</v>
      </c>
      <c r="H1588" s="46" t="s">
        <v>28</v>
      </c>
      <c r="I1588" s="46"/>
      <c r="J1588" s="47">
        <v>2744950</v>
      </c>
      <c r="K1588" s="47">
        <v>2744950</v>
      </c>
      <c r="L1588" s="51">
        <f>L1589</f>
        <v>122.77000000000001</v>
      </c>
      <c r="P1588" s="52">
        <f>P1589</f>
        <v>122.77000000000001</v>
      </c>
      <c r="Q1588" s="53"/>
      <c r="R1588" s="54"/>
    </row>
    <row r="1589" spans="1:18" ht="24" x14ac:dyDescent="0.2">
      <c r="A1589" s="41" t="s">
        <v>108</v>
      </c>
      <c r="B1589" s="42" t="s">
        <v>454</v>
      </c>
      <c r="C1589" s="46" t="s">
        <v>21</v>
      </c>
      <c r="D1589" s="46" t="s">
        <v>99</v>
      </c>
      <c r="E1589" s="46" t="s">
        <v>107</v>
      </c>
      <c r="F1589" s="46" t="s">
        <v>96</v>
      </c>
      <c r="G1589" s="46" t="s">
        <v>27</v>
      </c>
      <c r="H1589" s="46" t="s">
        <v>28</v>
      </c>
      <c r="I1589" s="46"/>
      <c r="J1589" s="47">
        <v>2744950</v>
      </c>
      <c r="K1589" s="47">
        <v>2744950</v>
      </c>
      <c r="L1589" s="51">
        <f>L1590</f>
        <v>122.77000000000001</v>
      </c>
      <c r="P1589" s="52">
        <f>P1590</f>
        <v>122.77000000000001</v>
      </c>
      <c r="Q1589" s="53"/>
      <c r="R1589" s="54"/>
    </row>
    <row r="1590" spans="1:18" ht="24" x14ac:dyDescent="0.2">
      <c r="A1590" s="41" t="s">
        <v>31</v>
      </c>
      <c r="B1590" s="42" t="s">
        <v>454</v>
      </c>
      <c r="C1590" s="46" t="s">
        <v>21</v>
      </c>
      <c r="D1590" s="46" t="s">
        <v>99</v>
      </c>
      <c r="E1590" s="46" t="s">
        <v>107</v>
      </c>
      <c r="F1590" s="46" t="s">
        <v>96</v>
      </c>
      <c r="G1590" s="46" t="s">
        <v>27</v>
      </c>
      <c r="H1590" s="46" t="s">
        <v>32</v>
      </c>
      <c r="I1590" s="46"/>
      <c r="J1590" s="47">
        <v>509670</v>
      </c>
      <c r="K1590" s="47">
        <v>509670</v>
      </c>
      <c r="L1590" s="51">
        <f>L1591</f>
        <v>122.77000000000001</v>
      </c>
      <c r="P1590" s="52">
        <f>P1591</f>
        <v>122.77000000000001</v>
      </c>
      <c r="Q1590" s="53"/>
      <c r="R1590" s="54"/>
    </row>
    <row r="1591" spans="1:18" ht="60" x14ac:dyDescent="0.2">
      <c r="A1591" s="41" t="s">
        <v>508</v>
      </c>
      <c r="B1591" s="42" t="s">
        <v>454</v>
      </c>
      <c r="C1591" s="46" t="s">
        <v>21</v>
      </c>
      <c r="D1591" s="46" t="s">
        <v>99</v>
      </c>
      <c r="E1591" s="46" t="s">
        <v>107</v>
      </c>
      <c r="F1591" s="46" t="s">
        <v>96</v>
      </c>
      <c r="G1591" s="46" t="s">
        <v>27</v>
      </c>
      <c r="H1591" s="46" t="s">
        <v>32</v>
      </c>
      <c r="I1591" s="46" t="s">
        <v>34</v>
      </c>
      <c r="J1591" s="47">
        <v>60940</v>
      </c>
      <c r="K1591" s="47">
        <v>60940</v>
      </c>
      <c r="L1591" s="51">
        <f>L1592</f>
        <v>122.77000000000001</v>
      </c>
      <c r="P1591" s="52">
        <f>P1592</f>
        <v>122.77000000000001</v>
      </c>
      <c r="Q1591" s="53"/>
      <c r="R1591" s="54"/>
    </row>
    <row r="1592" spans="1:18" ht="24" x14ac:dyDescent="0.2">
      <c r="A1592" s="41" t="s">
        <v>44</v>
      </c>
      <c r="B1592" s="42" t="s">
        <v>454</v>
      </c>
      <c r="C1592" s="46" t="s">
        <v>21</v>
      </c>
      <c r="D1592" s="46" t="s">
        <v>99</v>
      </c>
      <c r="E1592" s="46" t="s">
        <v>107</v>
      </c>
      <c r="F1592" s="46" t="s">
        <v>96</v>
      </c>
      <c r="G1592" s="46" t="s">
        <v>27</v>
      </c>
      <c r="H1592" s="46" t="s">
        <v>32</v>
      </c>
      <c r="I1592" s="46" t="s">
        <v>45</v>
      </c>
      <c r="J1592" s="47">
        <v>325960</v>
      </c>
      <c r="K1592" s="47">
        <v>325960</v>
      </c>
      <c r="L1592" s="11">
        <f>L1593</f>
        <v>122.77000000000001</v>
      </c>
      <c r="P1592" s="11">
        <f>P1593</f>
        <v>122.77000000000001</v>
      </c>
      <c r="Q1592" s="53"/>
      <c r="R1592" s="54"/>
    </row>
    <row r="1593" spans="1:18" x14ac:dyDescent="0.2">
      <c r="A1593" s="41" t="s">
        <v>79</v>
      </c>
      <c r="B1593" s="42" t="s">
        <v>454</v>
      </c>
      <c r="C1593" s="46" t="s">
        <v>21</v>
      </c>
      <c r="D1593" s="46" t="s">
        <v>99</v>
      </c>
      <c r="E1593" s="46" t="s">
        <v>107</v>
      </c>
      <c r="F1593" s="46" t="s">
        <v>96</v>
      </c>
      <c r="G1593" s="46" t="s">
        <v>27</v>
      </c>
      <c r="H1593" s="46" t="s">
        <v>32</v>
      </c>
      <c r="I1593" s="46" t="s">
        <v>80</v>
      </c>
      <c r="J1593" s="47">
        <v>122770.00000000001</v>
      </c>
      <c r="K1593" s="47">
        <v>122770.00000000001</v>
      </c>
      <c r="L1593" s="55">
        <f>K1593/1000</f>
        <v>122.77000000000001</v>
      </c>
      <c r="M1593" s="12">
        <v>1</v>
      </c>
      <c r="P1593" s="56">
        <f>K1593/1000</f>
        <v>122.77000000000001</v>
      </c>
      <c r="Q1593" s="53"/>
      <c r="R1593" s="54"/>
    </row>
    <row r="1594" spans="1:18" ht="24" x14ac:dyDescent="0.2">
      <c r="A1594" s="41" t="s">
        <v>35</v>
      </c>
      <c r="B1594" s="42" t="s">
        <v>454</v>
      </c>
      <c r="C1594" s="46" t="s">
        <v>21</v>
      </c>
      <c r="D1594" s="46" t="s">
        <v>99</v>
      </c>
      <c r="E1594" s="46" t="s">
        <v>107</v>
      </c>
      <c r="F1594" s="46" t="s">
        <v>96</v>
      </c>
      <c r="G1594" s="46" t="s">
        <v>27</v>
      </c>
      <c r="H1594" s="46" t="s">
        <v>36</v>
      </c>
      <c r="I1594" s="46"/>
      <c r="J1594" s="47">
        <v>2224840</v>
      </c>
      <c r="K1594" s="47">
        <v>2224840</v>
      </c>
      <c r="L1594" s="51">
        <f>L1595</f>
        <v>0</v>
      </c>
      <c r="P1594" s="52">
        <f>P1595</f>
        <v>0</v>
      </c>
      <c r="Q1594" s="53"/>
      <c r="R1594" s="54"/>
    </row>
    <row r="1595" spans="1:18" ht="60" x14ac:dyDescent="0.2">
      <c r="A1595" s="41" t="s">
        <v>508</v>
      </c>
      <c r="B1595" s="42" t="s">
        <v>454</v>
      </c>
      <c r="C1595" s="46" t="s">
        <v>21</v>
      </c>
      <c r="D1595" s="46" t="s">
        <v>99</v>
      </c>
      <c r="E1595" s="46" t="s">
        <v>107</v>
      </c>
      <c r="F1595" s="46" t="s">
        <v>96</v>
      </c>
      <c r="G1595" s="46" t="s">
        <v>27</v>
      </c>
      <c r="H1595" s="46" t="s">
        <v>36</v>
      </c>
      <c r="I1595" s="46" t="s">
        <v>34</v>
      </c>
      <c r="J1595" s="47">
        <v>2224840</v>
      </c>
      <c r="K1595" s="47">
        <v>2224840</v>
      </c>
      <c r="L1595" s="51">
        <f>L1596</f>
        <v>0</v>
      </c>
      <c r="P1595" s="52">
        <f>P1596</f>
        <v>0</v>
      </c>
      <c r="Q1595" s="53"/>
      <c r="R1595" s="54"/>
    </row>
    <row r="1596" spans="1:18" ht="24" x14ac:dyDescent="0.2">
      <c r="A1596" s="41" t="s">
        <v>81</v>
      </c>
      <c r="B1596" s="42" t="s">
        <v>454</v>
      </c>
      <c r="C1596" s="46" t="s">
        <v>21</v>
      </c>
      <c r="D1596" s="46" t="s">
        <v>99</v>
      </c>
      <c r="E1596" s="42" t="s">
        <v>107</v>
      </c>
      <c r="F1596" s="42" t="s">
        <v>96</v>
      </c>
      <c r="G1596" s="42" t="s">
        <v>27</v>
      </c>
      <c r="H1596" s="42" t="s">
        <v>82</v>
      </c>
      <c r="I1596" s="46"/>
      <c r="J1596" s="47">
        <v>10440</v>
      </c>
      <c r="K1596" s="47">
        <v>10440</v>
      </c>
      <c r="L1596" s="51">
        <f>L1597</f>
        <v>0</v>
      </c>
      <c r="P1596" s="52">
        <f>P1597</f>
        <v>0</v>
      </c>
      <c r="Q1596" s="53"/>
      <c r="R1596" s="54"/>
    </row>
    <row r="1597" spans="1:18" ht="24" x14ac:dyDescent="0.2">
      <c r="A1597" s="41" t="s">
        <v>44</v>
      </c>
      <c r="B1597" s="42" t="s">
        <v>454</v>
      </c>
      <c r="C1597" s="46" t="s">
        <v>21</v>
      </c>
      <c r="D1597" s="46" t="s">
        <v>99</v>
      </c>
      <c r="E1597" s="42" t="s">
        <v>107</v>
      </c>
      <c r="F1597" s="42" t="s">
        <v>96</v>
      </c>
      <c r="G1597" s="42" t="s">
        <v>27</v>
      </c>
      <c r="H1597" s="42" t="s">
        <v>82</v>
      </c>
      <c r="I1597" s="46" t="s">
        <v>45</v>
      </c>
      <c r="J1597" s="47">
        <v>10440</v>
      </c>
      <c r="K1597" s="47">
        <v>10440</v>
      </c>
      <c r="L1597" s="51">
        <f>L1598</f>
        <v>0</v>
      </c>
      <c r="P1597" s="52">
        <f>P1598</f>
        <v>0</v>
      </c>
      <c r="Q1597" s="53"/>
      <c r="R1597" s="54"/>
    </row>
    <row r="1598" spans="1:18" ht="48" hidden="1" x14ac:dyDescent="0.2">
      <c r="A1598" s="41" t="s">
        <v>452</v>
      </c>
      <c r="B1598" s="42" t="s">
        <v>454</v>
      </c>
      <c r="C1598" s="46" t="s">
        <v>21</v>
      </c>
      <c r="D1598" s="46" t="s">
        <v>99</v>
      </c>
      <c r="E1598" s="46" t="s">
        <v>107</v>
      </c>
      <c r="F1598" s="46" t="s">
        <v>96</v>
      </c>
      <c r="G1598" s="46" t="s">
        <v>27</v>
      </c>
      <c r="H1598" s="46" t="s">
        <v>288</v>
      </c>
      <c r="I1598" s="46"/>
      <c r="J1598" s="47">
        <v>0</v>
      </c>
      <c r="K1598" s="47">
        <v>0</v>
      </c>
      <c r="L1598" s="11">
        <f>L1599</f>
        <v>0</v>
      </c>
      <c r="P1598" s="11">
        <f>P1599</f>
        <v>0</v>
      </c>
      <c r="Q1598" s="53"/>
      <c r="R1598" s="54"/>
    </row>
    <row r="1599" spans="1:18" ht="24" hidden="1" x14ac:dyDescent="0.2">
      <c r="A1599" s="41" t="s">
        <v>44</v>
      </c>
      <c r="B1599" s="42" t="s">
        <v>454</v>
      </c>
      <c r="C1599" s="46" t="s">
        <v>21</v>
      </c>
      <c r="D1599" s="46" t="s">
        <v>99</v>
      </c>
      <c r="E1599" s="46" t="s">
        <v>107</v>
      </c>
      <c r="F1599" s="46" t="s">
        <v>96</v>
      </c>
      <c r="G1599" s="46" t="s">
        <v>27</v>
      </c>
      <c r="H1599" s="46" t="s">
        <v>288</v>
      </c>
      <c r="I1599" s="46" t="s">
        <v>45</v>
      </c>
      <c r="J1599" s="47">
        <v>0</v>
      </c>
      <c r="K1599" s="47">
        <v>0</v>
      </c>
      <c r="L1599" s="55">
        <f>K1599/1000</f>
        <v>0</v>
      </c>
      <c r="M1599" s="12">
        <v>1</v>
      </c>
      <c r="P1599" s="56">
        <f>K1599/1000</f>
        <v>0</v>
      </c>
      <c r="Q1599" s="53"/>
      <c r="R1599" s="54"/>
    </row>
    <row r="1600" spans="1:18" hidden="1" x14ac:dyDescent="0.2">
      <c r="A1600" s="41" t="s">
        <v>93</v>
      </c>
      <c r="B1600" s="42" t="s">
        <v>454</v>
      </c>
      <c r="C1600" s="42" t="s">
        <v>21</v>
      </c>
      <c r="D1600" s="42" t="s">
        <v>99</v>
      </c>
      <c r="E1600" s="46" t="s">
        <v>94</v>
      </c>
      <c r="F1600" s="46" t="s">
        <v>26</v>
      </c>
      <c r="G1600" s="46" t="s">
        <v>27</v>
      </c>
      <c r="H1600" s="46" t="s">
        <v>28</v>
      </c>
      <c r="I1600" s="46"/>
      <c r="J1600" s="47">
        <v>0</v>
      </c>
      <c r="K1600" s="47">
        <v>0</v>
      </c>
      <c r="L1600" s="51">
        <f>L1601</f>
        <v>1736.7299999999998</v>
      </c>
      <c r="P1600" s="52">
        <f>P1601</f>
        <v>1736.7299999999998</v>
      </c>
      <c r="Q1600" s="53"/>
      <c r="R1600" s="54"/>
    </row>
    <row r="1601" spans="1:18" hidden="1" x14ac:dyDescent="0.2">
      <c r="A1601" s="41" t="s">
        <v>95</v>
      </c>
      <c r="B1601" s="42" t="s">
        <v>454</v>
      </c>
      <c r="C1601" s="42" t="s">
        <v>21</v>
      </c>
      <c r="D1601" s="42" t="s">
        <v>99</v>
      </c>
      <c r="E1601" s="46" t="s">
        <v>94</v>
      </c>
      <c r="F1601" s="46" t="s">
        <v>96</v>
      </c>
      <c r="G1601" s="46" t="s">
        <v>27</v>
      </c>
      <c r="H1601" s="46" t="s">
        <v>28</v>
      </c>
      <c r="I1601" s="46"/>
      <c r="J1601" s="47">
        <v>0</v>
      </c>
      <c r="K1601" s="47">
        <v>0</v>
      </c>
      <c r="L1601" s="51">
        <f>L1602+L1613+L1618+L1622</f>
        <v>1736.7299999999998</v>
      </c>
      <c r="P1601" s="52">
        <f>P1602+P1613+P1618+P1622</f>
        <v>1736.7299999999998</v>
      </c>
      <c r="Q1601" s="53"/>
      <c r="R1601" s="54"/>
    </row>
    <row r="1602" spans="1:18" ht="72" hidden="1" x14ac:dyDescent="0.2">
      <c r="A1602" s="41" t="s">
        <v>517</v>
      </c>
      <c r="B1602" s="42" t="s">
        <v>454</v>
      </c>
      <c r="C1602" s="42" t="s">
        <v>21</v>
      </c>
      <c r="D1602" s="42" t="s">
        <v>99</v>
      </c>
      <c r="E1602" s="46" t="s">
        <v>94</v>
      </c>
      <c r="F1602" s="46" t="s">
        <v>96</v>
      </c>
      <c r="G1602" s="46" t="s">
        <v>27</v>
      </c>
      <c r="H1602" s="46" t="s">
        <v>518</v>
      </c>
      <c r="I1602" s="46"/>
      <c r="J1602" s="47">
        <v>0</v>
      </c>
      <c r="K1602" s="47">
        <v>0</v>
      </c>
      <c r="L1602" s="51">
        <f>L1603+L1607+L1610</f>
        <v>1558.08</v>
      </c>
      <c r="P1602" s="52">
        <f>P1603+P1607+P1610</f>
        <v>1558.08</v>
      </c>
      <c r="Q1602" s="53"/>
      <c r="R1602" s="54"/>
    </row>
    <row r="1603" spans="1:18" ht="24" hidden="1" x14ac:dyDescent="0.2">
      <c r="A1603" s="41" t="s">
        <v>44</v>
      </c>
      <c r="B1603" s="42" t="s">
        <v>454</v>
      </c>
      <c r="C1603" s="42" t="s">
        <v>21</v>
      </c>
      <c r="D1603" s="42" t="s">
        <v>99</v>
      </c>
      <c r="E1603" s="46" t="s">
        <v>94</v>
      </c>
      <c r="F1603" s="46" t="s">
        <v>96</v>
      </c>
      <c r="G1603" s="46" t="s">
        <v>27</v>
      </c>
      <c r="H1603" s="46" t="s">
        <v>518</v>
      </c>
      <c r="I1603" s="46" t="s">
        <v>45</v>
      </c>
      <c r="J1603" s="47">
        <v>0</v>
      </c>
      <c r="K1603" s="47">
        <v>0</v>
      </c>
      <c r="L1603" s="51">
        <f>L1604</f>
        <v>1038.72</v>
      </c>
      <c r="P1603" s="52">
        <f>P1604</f>
        <v>1038.72</v>
      </c>
      <c r="Q1603" s="53"/>
      <c r="R1603" s="54"/>
    </row>
    <row r="1604" spans="1:18" x14ac:dyDescent="0.2">
      <c r="A1604" s="41" t="s">
        <v>140</v>
      </c>
      <c r="B1604" s="42" t="s">
        <v>454</v>
      </c>
      <c r="C1604" s="46" t="s">
        <v>38</v>
      </c>
      <c r="D1604" s="46"/>
      <c r="E1604" s="46"/>
      <c r="F1604" s="46"/>
      <c r="G1604" s="46"/>
      <c r="H1604" s="46"/>
      <c r="I1604" s="46"/>
      <c r="J1604" s="47">
        <v>519360</v>
      </c>
      <c r="K1604" s="47">
        <v>519360</v>
      </c>
      <c r="L1604" s="11">
        <f>L1605+L1606</f>
        <v>1038.72</v>
      </c>
      <c r="P1604" s="11">
        <f>P1605+P1606</f>
        <v>1038.72</v>
      </c>
      <c r="Q1604" s="53"/>
      <c r="R1604" s="54"/>
    </row>
    <row r="1605" spans="1:18" x14ac:dyDescent="0.2">
      <c r="A1605" s="41" t="s">
        <v>147</v>
      </c>
      <c r="B1605" s="42" t="s">
        <v>454</v>
      </c>
      <c r="C1605" s="46" t="s">
        <v>38</v>
      </c>
      <c r="D1605" s="46" t="s">
        <v>55</v>
      </c>
      <c r="E1605" s="46"/>
      <c r="F1605" s="46"/>
      <c r="G1605" s="46"/>
      <c r="H1605" s="46"/>
      <c r="I1605" s="68"/>
      <c r="J1605" s="47">
        <v>519360</v>
      </c>
      <c r="K1605" s="47">
        <v>519360</v>
      </c>
      <c r="L1605" s="55">
        <f>K1605/1000</f>
        <v>519.36</v>
      </c>
      <c r="M1605" s="12">
        <v>1</v>
      </c>
      <c r="P1605" s="56">
        <f>K1605/1000</f>
        <v>519.36</v>
      </c>
      <c r="Q1605" s="53"/>
      <c r="R1605" s="54"/>
    </row>
    <row r="1606" spans="1:18" ht="60" x14ac:dyDescent="0.2">
      <c r="A1606" s="41" t="s">
        <v>148</v>
      </c>
      <c r="B1606" s="42" t="s">
        <v>454</v>
      </c>
      <c r="C1606" s="46" t="s">
        <v>38</v>
      </c>
      <c r="D1606" s="46" t="s">
        <v>55</v>
      </c>
      <c r="E1606" s="46" t="s">
        <v>149</v>
      </c>
      <c r="F1606" s="46" t="s">
        <v>26</v>
      </c>
      <c r="G1606" s="46" t="s">
        <v>27</v>
      </c>
      <c r="H1606" s="46" t="s">
        <v>28</v>
      </c>
      <c r="I1606" s="68"/>
      <c r="J1606" s="47">
        <v>519360</v>
      </c>
      <c r="K1606" s="47">
        <v>519360</v>
      </c>
      <c r="L1606" s="55">
        <f>K1606/1000</f>
        <v>519.36</v>
      </c>
      <c r="M1606" s="12">
        <v>1</v>
      </c>
      <c r="P1606" s="56">
        <f>K1606/1000</f>
        <v>519.36</v>
      </c>
      <c r="Q1606" s="53"/>
      <c r="R1606" s="54"/>
    </row>
    <row r="1607" spans="1:18" ht="24" x14ac:dyDescent="0.2">
      <c r="A1607" s="41" t="s">
        <v>150</v>
      </c>
      <c r="B1607" s="42" t="s">
        <v>454</v>
      </c>
      <c r="C1607" s="46" t="s">
        <v>38</v>
      </c>
      <c r="D1607" s="46" t="s">
        <v>55</v>
      </c>
      <c r="E1607" s="46" t="s">
        <v>149</v>
      </c>
      <c r="F1607" s="46" t="s">
        <v>26</v>
      </c>
      <c r="G1607" s="46" t="s">
        <v>21</v>
      </c>
      <c r="H1607" s="46" t="s">
        <v>28</v>
      </c>
      <c r="I1607" s="68"/>
      <c r="J1607" s="47">
        <v>519360</v>
      </c>
      <c r="K1607" s="47">
        <v>519360</v>
      </c>
      <c r="L1607" s="51">
        <f>L1608</f>
        <v>519.36</v>
      </c>
      <c r="P1607" s="52">
        <f>P1608</f>
        <v>519.36</v>
      </c>
      <c r="Q1607" s="53"/>
      <c r="R1607" s="54"/>
    </row>
    <row r="1608" spans="1:18" ht="36" x14ac:dyDescent="0.2">
      <c r="A1608" s="41" t="s">
        <v>400</v>
      </c>
      <c r="B1608" s="42" t="s">
        <v>454</v>
      </c>
      <c r="C1608" s="46" t="s">
        <v>38</v>
      </c>
      <c r="D1608" s="46" t="s">
        <v>55</v>
      </c>
      <c r="E1608" s="46" t="s">
        <v>149</v>
      </c>
      <c r="F1608" s="46" t="s">
        <v>26</v>
      </c>
      <c r="G1608" s="46" t="s">
        <v>21</v>
      </c>
      <c r="H1608" s="46" t="s">
        <v>401</v>
      </c>
      <c r="I1608" s="68"/>
      <c r="J1608" s="47">
        <v>519360</v>
      </c>
      <c r="K1608" s="47">
        <v>519360</v>
      </c>
      <c r="L1608" s="11">
        <f>L1609</f>
        <v>519.36</v>
      </c>
      <c r="P1608" s="11">
        <f>P1609</f>
        <v>519.36</v>
      </c>
      <c r="Q1608" s="53"/>
      <c r="R1608" s="54"/>
    </row>
    <row r="1609" spans="1:18" ht="24" x14ac:dyDescent="0.2">
      <c r="A1609" s="41" t="s">
        <v>44</v>
      </c>
      <c r="B1609" s="42" t="s">
        <v>454</v>
      </c>
      <c r="C1609" s="46" t="s">
        <v>38</v>
      </c>
      <c r="D1609" s="46" t="s">
        <v>55</v>
      </c>
      <c r="E1609" s="46" t="s">
        <v>149</v>
      </c>
      <c r="F1609" s="46" t="s">
        <v>26</v>
      </c>
      <c r="G1609" s="46" t="s">
        <v>21</v>
      </c>
      <c r="H1609" s="46" t="s">
        <v>401</v>
      </c>
      <c r="I1609" s="46" t="s">
        <v>45</v>
      </c>
      <c r="J1609" s="47">
        <v>519360</v>
      </c>
      <c r="K1609" s="47">
        <v>519360</v>
      </c>
      <c r="L1609" s="55">
        <f>K1609/1000</f>
        <v>519.36</v>
      </c>
      <c r="M1609" s="12">
        <v>1</v>
      </c>
      <c r="P1609" s="56">
        <f>K1609/1000</f>
        <v>519.36</v>
      </c>
      <c r="Q1609" s="53"/>
      <c r="R1609" s="54"/>
    </row>
    <row r="1610" spans="1:18" ht="84" hidden="1" x14ac:dyDescent="0.2">
      <c r="A1610" s="41" t="s">
        <v>620</v>
      </c>
      <c r="B1610" s="42" t="s">
        <v>454</v>
      </c>
      <c r="C1610" s="46" t="s">
        <v>38</v>
      </c>
      <c r="D1610" s="46" t="s">
        <v>55</v>
      </c>
      <c r="E1610" s="46" t="s">
        <v>149</v>
      </c>
      <c r="F1610" s="46" t="s">
        <v>26</v>
      </c>
      <c r="G1610" s="46" t="s">
        <v>21</v>
      </c>
      <c r="H1610" s="46" t="s">
        <v>621</v>
      </c>
      <c r="I1610" s="46"/>
      <c r="J1610" s="47">
        <v>0</v>
      </c>
      <c r="K1610" s="47">
        <v>0</v>
      </c>
      <c r="L1610" s="51">
        <f>L1611</f>
        <v>0</v>
      </c>
      <c r="P1610" s="52">
        <f>P1611</f>
        <v>0</v>
      </c>
      <c r="Q1610" s="53"/>
      <c r="R1610" s="54"/>
    </row>
    <row r="1611" spans="1:18" ht="24" hidden="1" x14ac:dyDescent="0.2">
      <c r="A1611" s="41" t="s">
        <v>44</v>
      </c>
      <c r="B1611" s="42" t="s">
        <v>454</v>
      </c>
      <c r="C1611" s="46" t="s">
        <v>38</v>
      </c>
      <c r="D1611" s="46" t="s">
        <v>55</v>
      </c>
      <c r="E1611" s="46" t="s">
        <v>149</v>
      </c>
      <c r="F1611" s="46" t="s">
        <v>26</v>
      </c>
      <c r="G1611" s="46" t="s">
        <v>21</v>
      </c>
      <c r="H1611" s="46" t="s">
        <v>621</v>
      </c>
      <c r="I1611" s="46" t="s">
        <v>45</v>
      </c>
      <c r="J1611" s="47">
        <v>0</v>
      </c>
      <c r="K1611" s="47">
        <v>0</v>
      </c>
      <c r="L1611" s="11">
        <f>L1612</f>
        <v>0</v>
      </c>
      <c r="P1611" s="11">
        <f>P1612</f>
        <v>0</v>
      </c>
      <c r="Q1611" s="53"/>
      <c r="R1611" s="54"/>
    </row>
    <row r="1612" spans="1:18" ht="84" hidden="1" x14ac:dyDescent="0.2">
      <c r="A1612" s="41" t="s">
        <v>620</v>
      </c>
      <c r="B1612" s="42" t="s">
        <v>454</v>
      </c>
      <c r="C1612" s="46" t="s">
        <v>38</v>
      </c>
      <c r="D1612" s="46" t="s">
        <v>55</v>
      </c>
      <c r="E1612" s="46" t="s">
        <v>149</v>
      </c>
      <c r="F1612" s="46" t="s">
        <v>26</v>
      </c>
      <c r="G1612" s="46" t="s">
        <v>21</v>
      </c>
      <c r="H1612" s="46" t="s">
        <v>622</v>
      </c>
      <c r="I1612" s="46"/>
      <c r="J1612" s="47">
        <v>0</v>
      </c>
      <c r="K1612" s="47">
        <v>0</v>
      </c>
      <c r="L1612" s="55">
        <f>K1612/1000</f>
        <v>0</v>
      </c>
      <c r="M1612" s="12">
        <v>1</v>
      </c>
      <c r="P1612" s="56">
        <f>K1612/1000</f>
        <v>0</v>
      </c>
      <c r="Q1612" s="53"/>
      <c r="R1612" s="54"/>
    </row>
    <row r="1613" spans="1:18" ht="24" hidden="1" x14ac:dyDescent="0.2">
      <c r="A1613" s="41" t="s">
        <v>44</v>
      </c>
      <c r="B1613" s="42" t="s">
        <v>454</v>
      </c>
      <c r="C1613" s="46" t="s">
        <v>38</v>
      </c>
      <c r="D1613" s="46" t="s">
        <v>55</v>
      </c>
      <c r="E1613" s="46" t="s">
        <v>149</v>
      </c>
      <c r="F1613" s="46" t="s">
        <v>26</v>
      </c>
      <c r="G1613" s="46" t="s">
        <v>21</v>
      </c>
      <c r="H1613" s="46" t="s">
        <v>622</v>
      </c>
      <c r="I1613" s="46" t="s">
        <v>45</v>
      </c>
      <c r="J1613" s="47">
        <v>0</v>
      </c>
      <c r="K1613" s="47">
        <v>0</v>
      </c>
      <c r="L1613" s="51">
        <f>L1614</f>
        <v>119.1</v>
      </c>
      <c r="P1613" s="52">
        <f>P1614</f>
        <v>119.1</v>
      </c>
      <c r="Q1613" s="53"/>
      <c r="R1613" s="54"/>
    </row>
    <row r="1614" spans="1:18" x14ac:dyDescent="0.2">
      <c r="A1614" s="41" t="s">
        <v>168</v>
      </c>
      <c r="B1614" s="42" t="s">
        <v>454</v>
      </c>
      <c r="C1614" s="46" t="s">
        <v>51</v>
      </c>
      <c r="D1614" s="46"/>
      <c r="E1614" s="46"/>
      <c r="F1614" s="46"/>
      <c r="G1614" s="46"/>
      <c r="H1614" s="46"/>
      <c r="I1614" s="46"/>
      <c r="J1614" s="47">
        <v>59550</v>
      </c>
      <c r="K1614" s="47">
        <v>59550</v>
      </c>
      <c r="L1614" s="51">
        <f>L1615</f>
        <v>119.1</v>
      </c>
      <c r="P1614" s="52">
        <f>P1615</f>
        <v>119.1</v>
      </c>
      <c r="Q1614" s="53"/>
      <c r="R1614" s="54"/>
    </row>
    <row r="1615" spans="1:18" x14ac:dyDescent="0.2">
      <c r="A1615" s="41" t="s">
        <v>169</v>
      </c>
      <c r="B1615" s="42" t="s">
        <v>454</v>
      </c>
      <c r="C1615" s="46" t="s">
        <v>51</v>
      </c>
      <c r="D1615" s="46" t="s">
        <v>47</v>
      </c>
      <c r="E1615" s="46"/>
      <c r="F1615" s="46"/>
      <c r="G1615" s="46"/>
      <c r="H1615" s="46"/>
      <c r="I1615" s="46"/>
      <c r="J1615" s="47">
        <v>59550</v>
      </c>
      <c r="K1615" s="47">
        <v>59550</v>
      </c>
      <c r="L1615" s="11">
        <f>L1616+L1617</f>
        <v>119.1</v>
      </c>
      <c r="P1615" s="11">
        <f>P1616+P1617</f>
        <v>119.1</v>
      </c>
      <c r="Q1615" s="53"/>
      <c r="R1615" s="54"/>
    </row>
    <row r="1616" spans="1:18" ht="36" x14ac:dyDescent="0.2">
      <c r="A1616" s="41" t="s">
        <v>170</v>
      </c>
      <c r="B1616" s="42" t="s">
        <v>454</v>
      </c>
      <c r="C1616" s="46" t="s">
        <v>51</v>
      </c>
      <c r="D1616" s="46" t="s">
        <v>47</v>
      </c>
      <c r="E1616" s="46" t="s">
        <v>99</v>
      </c>
      <c r="F1616" s="46" t="s">
        <v>26</v>
      </c>
      <c r="G1616" s="46" t="s">
        <v>27</v>
      </c>
      <c r="H1616" s="46" t="s">
        <v>28</v>
      </c>
      <c r="I1616" s="46"/>
      <c r="J1616" s="47">
        <v>59550</v>
      </c>
      <c r="K1616" s="47">
        <v>59550</v>
      </c>
      <c r="L1616" s="55">
        <f>K1616/1000</f>
        <v>59.55</v>
      </c>
      <c r="M1616" s="12">
        <v>1</v>
      </c>
      <c r="P1616" s="56">
        <f>K1616/1000</f>
        <v>59.55</v>
      </c>
      <c r="Q1616" s="53"/>
      <c r="R1616" s="54"/>
    </row>
    <row r="1617" spans="1:18" ht="24" x14ac:dyDescent="0.2">
      <c r="A1617" s="41" t="s">
        <v>591</v>
      </c>
      <c r="B1617" s="42" t="s">
        <v>454</v>
      </c>
      <c r="C1617" s="46" t="s">
        <v>51</v>
      </c>
      <c r="D1617" s="46" t="s">
        <v>47</v>
      </c>
      <c r="E1617" s="46" t="s">
        <v>99</v>
      </c>
      <c r="F1617" s="46" t="s">
        <v>26</v>
      </c>
      <c r="G1617" s="46" t="s">
        <v>23</v>
      </c>
      <c r="H1617" s="46" t="s">
        <v>28</v>
      </c>
      <c r="I1617" s="46"/>
      <c r="J1617" s="47">
        <v>59550</v>
      </c>
      <c r="K1617" s="47">
        <v>59550</v>
      </c>
      <c r="L1617" s="55">
        <f>K1617/1000</f>
        <v>59.55</v>
      </c>
      <c r="M1617" s="12">
        <v>1</v>
      </c>
      <c r="P1617" s="56">
        <f>K1617/1000</f>
        <v>59.55</v>
      </c>
      <c r="Q1617" s="53"/>
      <c r="R1617" s="54"/>
    </row>
    <row r="1618" spans="1:18" hidden="1" x14ac:dyDescent="0.2">
      <c r="A1618" s="41" t="s">
        <v>407</v>
      </c>
      <c r="B1618" s="42" t="s">
        <v>454</v>
      </c>
      <c r="C1618" s="46" t="s">
        <v>51</v>
      </c>
      <c r="D1618" s="46" t="s">
        <v>47</v>
      </c>
      <c r="E1618" s="46" t="s">
        <v>99</v>
      </c>
      <c r="F1618" s="46" t="s">
        <v>26</v>
      </c>
      <c r="G1618" s="46" t="s">
        <v>23</v>
      </c>
      <c r="H1618" s="46" t="s">
        <v>408</v>
      </c>
      <c r="I1618" s="46"/>
      <c r="J1618" s="47">
        <v>0</v>
      </c>
      <c r="K1618" s="47">
        <v>0</v>
      </c>
      <c r="L1618" s="51">
        <f>L1619</f>
        <v>59.55</v>
      </c>
      <c r="P1618" s="52">
        <f>P1619</f>
        <v>59.55</v>
      </c>
      <c r="Q1618" s="53"/>
      <c r="R1618" s="54"/>
    </row>
    <row r="1619" spans="1:18" ht="24" hidden="1" x14ac:dyDescent="0.2">
      <c r="A1619" s="41" t="s">
        <v>44</v>
      </c>
      <c r="B1619" s="42" t="s">
        <v>454</v>
      </c>
      <c r="C1619" s="46" t="s">
        <v>51</v>
      </c>
      <c r="D1619" s="46" t="s">
        <v>47</v>
      </c>
      <c r="E1619" s="46" t="s">
        <v>99</v>
      </c>
      <c r="F1619" s="46" t="s">
        <v>26</v>
      </c>
      <c r="G1619" s="46" t="s">
        <v>23</v>
      </c>
      <c r="H1619" s="46" t="s">
        <v>408</v>
      </c>
      <c r="I1619" s="46" t="s">
        <v>45</v>
      </c>
      <c r="J1619" s="47">
        <v>0</v>
      </c>
      <c r="K1619" s="47">
        <v>0</v>
      </c>
      <c r="L1619" s="51">
        <f>L1620</f>
        <v>59.55</v>
      </c>
      <c r="P1619" s="52">
        <f>P1620</f>
        <v>59.55</v>
      </c>
      <c r="Q1619" s="53"/>
      <c r="R1619" s="54"/>
    </row>
    <row r="1620" spans="1:18" ht="24" x14ac:dyDescent="0.2">
      <c r="A1620" s="41" t="s">
        <v>409</v>
      </c>
      <c r="B1620" s="42" t="s">
        <v>454</v>
      </c>
      <c r="C1620" s="46" t="s">
        <v>51</v>
      </c>
      <c r="D1620" s="46" t="s">
        <v>47</v>
      </c>
      <c r="E1620" s="46" t="s">
        <v>99</v>
      </c>
      <c r="F1620" s="46" t="s">
        <v>26</v>
      </c>
      <c r="G1620" s="46" t="s">
        <v>23</v>
      </c>
      <c r="H1620" s="46" t="s">
        <v>410</v>
      </c>
      <c r="I1620" s="46"/>
      <c r="J1620" s="47">
        <v>59550</v>
      </c>
      <c r="K1620" s="47">
        <v>59550</v>
      </c>
      <c r="L1620" s="11">
        <f>L1621</f>
        <v>59.55</v>
      </c>
      <c r="P1620" s="11">
        <f>P1621</f>
        <v>59.55</v>
      </c>
      <c r="Q1620" s="53"/>
      <c r="R1620" s="54"/>
    </row>
    <row r="1621" spans="1:18" ht="24" x14ac:dyDescent="0.2">
      <c r="A1621" s="41" t="s">
        <v>44</v>
      </c>
      <c r="B1621" s="42" t="s">
        <v>454</v>
      </c>
      <c r="C1621" s="46" t="s">
        <v>51</v>
      </c>
      <c r="D1621" s="46" t="s">
        <v>47</v>
      </c>
      <c r="E1621" s="46" t="s">
        <v>99</v>
      </c>
      <c r="F1621" s="46" t="s">
        <v>26</v>
      </c>
      <c r="G1621" s="46" t="s">
        <v>23</v>
      </c>
      <c r="H1621" s="46" t="s">
        <v>410</v>
      </c>
      <c r="I1621" s="46" t="s">
        <v>45</v>
      </c>
      <c r="J1621" s="47">
        <v>59550</v>
      </c>
      <c r="K1621" s="47">
        <v>59550</v>
      </c>
      <c r="L1621" s="55">
        <f>K1621/1000</f>
        <v>59.55</v>
      </c>
      <c r="M1621" s="12">
        <v>1</v>
      </c>
      <c r="P1621" s="56">
        <f>K1621/1000</f>
        <v>59.55</v>
      </c>
      <c r="Q1621" s="53"/>
      <c r="R1621" s="54"/>
    </row>
    <row r="1622" spans="1:18" ht="24" hidden="1" x14ac:dyDescent="0.2">
      <c r="A1622" s="41" t="s">
        <v>171</v>
      </c>
      <c r="B1622" s="42" t="s">
        <v>454</v>
      </c>
      <c r="C1622" s="46" t="s">
        <v>51</v>
      </c>
      <c r="D1622" s="46" t="s">
        <v>47</v>
      </c>
      <c r="E1622" s="46" t="s">
        <v>99</v>
      </c>
      <c r="F1622" s="46" t="s">
        <v>26</v>
      </c>
      <c r="G1622" s="46" t="s">
        <v>47</v>
      </c>
      <c r="H1622" s="46" t="s">
        <v>28</v>
      </c>
      <c r="I1622" s="46"/>
      <c r="J1622" s="47">
        <v>0</v>
      </c>
      <c r="K1622" s="47">
        <v>0</v>
      </c>
      <c r="L1622" s="11">
        <f>L1623</f>
        <v>0</v>
      </c>
      <c r="P1622" s="11">
        <f>P1623</f>
        <v>0</v>
      </c>
      <c r="Q1622" s="53"/>
      <c r="R1622" s="54"/>
    </row>
    <row r="1623" spans="1:18" ht="24" hidden="1" x14ac:dyDescent="0.2">
      <c r="A1623" s="41" t="s">
        <v>411</v>
      </c>
      <c r="B1623" s="42" t="s">
        <v>454</v>
      </c>
      <c r="C1623" s="46" t="s">
        <v>51</v>
      </c>
      <c r="D1623" s="46" t="s">
        <v>47</v>
      </c>
      <c r="E1623" s="46" t="s">
        <v>99</v>
      </c>
      <c r="F1623" s="46" t="s">
        <v>26</v>
      </c>
      <c r="G1623" s="46" t="s">
        <v>47</v>
      </c>
      <c r="H1623" s="46" t="s">
        <v>412</v>
      </c>
      <c r="I1623" s="46"/>
      <c r="J1623" s="47">
        <v>0</v>
      </c>
      <c r="K1623" s="47">
        <v>0</v>
      </c>
      <c r="L1623" s="11">
        <f>L1624</f>
        <v>0</v>
      </c>
      <c r="P1623" s="11">
        <f>P1624</f>
        <v>0</v>
      </c>
      <c r="Q1623" s="53"/>
      <c r="R1623" s="54"/>
    </row>
    <row r="1624" spans="1:18" ht="24" hidden="1" x14ac:dyDescent="0.2">
      <c r="A1624" s="41" t="s">
        <v>44</v>
      </c>
      <c r="B1624" s="42" t="s">
        <v>454</v>
      </c>
      <c r="C1624" s="46" t="s">
        <v>51</v>
      </c>
      <c r="D1624" s="46" t="s">
        <v>47</v>
      </c>
      <c r="E1624" s="46" t="s">
        <v>99</v>
      </c>
      <c r="F1624" s="46" t="s">
        <v>26</v>
      </c>
      <c r="G1624" s="46" t="s">
        <v>47</v>
      </c>
      <c r="H1624" s="46" t="s">
        <v>412</v>
      </c>
      <c r="I1624" s="46" t="s">
        <v>45</v>
      </c>
      <c r="J1624" s="47">
        <v>0</v>
      </c>
      <c r="K1624" s="47">
        <v>0</v>
      </c>
      <c r="L1624" s="11">
        <f>L1625</f>
        <v>0</v>
      </c>
      <c r="P1624" s="11">
        <f>P1625</f>
        <v>0</v>
      </c>
      <c r="Q1624" s="53"/>
      <c r="R1624" s="54"/>
    </row>
    <row r="1625" spans="1:18" ht="24" hidden="1" x14ac:dyDescent="0.2">
      <c r="A1625" s="41" t="s">
        <v>413</v>
      </c>
      <c r="B1625" s="42" t="s">
        <v>454</v>
      </c>
      <c r="C1625" s="46" t="s">
        <v>51</v>
      </c>
      <c r="D1625" s="46" t="s">
        <v>47</v>
      </c>
      <c r="E1625" s="46" t="s">
        <v>99</v>
      </c>
      <c r="F1625" s="46" t="s">
        <v>26</v>
      </c>
      <c r="G1625" s="46" t="s">
        <v>47</v>
      </c>
      <c r="H1625" s="46" t="s">
        <v>414</v>
      </c>
      <c r="I1625" s="46"/>
      <c r="J1625" s="47">
        <v>0</v>
      </c>
      <c r="K1625" s="47">
        <v>0</v>
      </c>
      <c r="L1625" s="55">
        <f>K1625/1000</f>
        <v>0</v>
      </c>
      <c r="M1625" s="12">
        <v>1</v>
      </c>
      <c r="P1625" s="56">
        <f>K1625/1000</f>
        <v>0</v>
      </c>
      <c r="Q1625" s="53"/>
      <c r="R1625" s="54"/>
    </row>
    <row r="1626" spans="1:18" ht="24" hidden="1" x14ac:dyDescent="0.2">
      <c r="A1626" s="41" t="s">
        <v>44</v>
      </c>
      <c r="B1626" s="42" t="s">
        <v>454</v>
      </c>
      <c r="C1626" s="46" t="s">
        <v>51</v>
      </c>
      <c r="D1626" s="46" t="s">
        <v>47</v>
      </c>
      <c r="E1626" s="46" t="s">
        <v>99</v>
      </c>
      <c r="F1626" s="46" t="s">
        <v>26</v>
      </c>
      <c r="G1626" s="46" t="s">
        <v>47</v>
      </c>
      <c r="H1626" s="46" t="s">
        <v>414</v>
      </c>
      <c r="I1626" s="46" t="s">
        <v>45</v>
      </c>
      <c r="J1626" s="47">
        <v>0</v>
      </c>
      <c r="K1626" s="47">
        <v>0</v>
      </c>
      <c r="L1626" s="51">
        <f t="shared" ref="L1626:L1632" si="12">L1627</f>
        <v>0</v>
      </c>
      <c r="P1626" s="52">
        <f t="shared" ref="P1626:P1632" si="13">P1627</f>
        <v>0</v>
      </c>
      <c r="Q1626" s="53"/>
      <c r="R1626" s="54"/>
    </row>
    <row r="1627" spans="1:18" ht="36" hidden="1" x14ac:dyDescent="0.2">
      <c r="A1627" s="41" t="s">
        <v>415</v>
      </c>
      <c r="B1627" s="42" t="s">
        <v>454</v>
      </c>
      <c r="C1627" s="46" t="s">
        <v>51</v>
      </c>
      <c r="D1627" s="46" t="s">
        <v>47</v>
      </c>
      <c r="E1627" s="46" t="s">
        <v>99</v>
      </c>
      <c r="F1627" s="46" t="s">
        <v>26</v>
      </c>
      <c r="G1627" s="46" t="s">
        <v>47</v>
      </c>
      <c r="H1627" s="46" t="s">
        <v>416</v>
      </c>
      <c r="I1627" s="46"/>
      <c r="J1627" s="47">
        <v>0</v>
      </c>
      <c r="K1627" s="47">
        <v>0</v>
      </c>
      <c r="L1627" s="51">
        <f t="shared" si="12"/>
        <v>0</v>
      </c>
      <c r="P1627" s="52">
        <f t="shared" si="13"/>
        <v>0</v>
      </c>
      <c r="Q1627" s="53"/>
      <c r="R1627" s="54"/>
    </row>
    <row r="1628" spans="1:18" ht="24" hidden="1" x14ac:dyDescent="0.2">
      <c r="A1628" s="41" t="s">
        <v>44</v>
      </c>
      <c r="B1628" s="42" t="s">
        <v>454</v>
      </c>
      <c r="C1628" s="46" t="s">
        <v>51</v>
      </c>
      <c r="D1628" s="46" t="s">
        <v>47</v>
      </c>
      <c r="E1628" s="46" t="s">
        <v>99</v>
      </c>
      <c r="F1628" s="46" t="s">
        <v>26</v>
      </c>
      <c r="G1628" s="46" t="s">
        <v>47</v>
      </c>
      <c r="H1628" s="46" t="s">
        <v>416</v>
      </c>
      <c r="I1628" s="46" t="s">
        <v>45</v>
      </c>
      <c r="J1628" s="47">
        <v>0</v>
      </c>
      <c r="K1628" s="47">
        <v>0</v>
      </c>
      <c r="L1628" s="76">
        <f>L1629+L1634+L1638</f>
        <v>0</v>
      </c>
      <c r="M1628" s="76">
        <f>M1629+M1634+M1638</f>
        <v>0</v>
      </c>
      <c r="N1628" s="76">
        <f>N1629+N1634+N1638</f>
        <v>0</v>
      </c>
      <c r="O1628" s="76">
        <f>O1629+O1634+O1638</f>
        <v>0</v>
      </c>
      <c r="P1628" s="76">
        <f>P1629+P1634+P1638</f>
        <v>0</v>
      </c>
      <c r="Q1628" s="53"/>
      <c r="R1628" s="54"/>
    </row>
    <row r="1629" spans="1:18" hidden="1" x14ac:dyDescent="0.2">
      <c r="A1629" s="41" t="s">
        <v>417</v>
      </c>
      <c r="B1629" s="42" t="s">
        <v>454</v>
      </c>
      <c r="C1629" s="46" t="s">
        <v>51</v>
      </c>
      <c r="D1629" s="46" t="s">
        <v>47</v>
      </c>
      <c r="E1629" s="46" t="s">
        <v>99</v>
      </c>
      <c r="F1629" s="46" t="s">
        <v>26</v>
      </c>
      <c r="G1629" s="46" t="s">
        <v>47</v>
      </c>
      <c r="H1629" s="46" t="s">
        <v>418</v>
      </c>
      <c r="I1629" s="46"/>
      <c r="J1629" s="47">
        <v>0</v>
      </c>
      <c r="K1629" s="47">
        <v>0</v>
      </c>
      <c r="L1629" s="51">
        <f t="shared" si="12"/>
        <v>0</v>
      </c>
      <c r="P1629" s="52">
        <f t="shared" si="13"/>
        <v>0</v>
      </c>
      <c r="Q1629" s="53"/>
      <c r="R1629" s="54"/>
    </row>
    <row r="1630" spans="1:18" ht="24" hidden="1" x14ac:dyDescent="0.2">
      <c r="A1630" s="41" t="s">
        <v>44</v>
      </c>
      <c r="B1630" s="42" t="s">
        <v>454</v>
      </c>
      <c r="C1630" s="46" t="s">
        <v>51</v>
      </c>
      <c r="D1630" s="46" t="s">
        <v>47</v>
      </c>
      <c r="E1630" s="46" t="s">
        <v>99</v>
      </c>
      <c r="F1630" s="46" t="s">
        <v>26</v>
      </c>
      <c r="G1630" s="46" t="s">
        <v>47</v>
      </c>
      <c r="H1630" s="46" t="s">
        <v>418</v>
      </c>
      <c r="I1630" s="46" t="s">
        <v>45</v>
      </c>
      <c r="J1630" s="47">
        <v>0</v>
      </c>
      <c r="K1630" s="47">
        <v>0</v>
      </c>
      <c r="L1630" s="51">
        <f t="shared" si="12"/>
        <v>0</v>
      </c>
      <c r="P1630" s="52">
        <f t="shared" si="13"/>
        <v>0</v>
      </c>
      <c r="Q1630" s="53"/>
      <c r="R1630" s="54"/>
    </row>
    <row r="1631" spans="1:18" hidden="1" x14ac:dyDescent="0.2">
      <c r="A1631" s="41" t="s">
        <v>419</v>
      </c>
      <c r="B1631" s="42" t="s">
        <v>454</v>
      </c>
      <c r="C1631" s="46" t="s">
        <v>51</v>
      </c>
      <c r="D1631" s="46" t="s">
        <v>47</v>
      </c>
      <c r="E1631" s="46" t="s">
        <v>99</v>
      </c>
      <c r="F1631" s="46" t="s">
        <v>26</v>
      </c>
      <c r="G1631" s="46" t="s">
        <v>47</v>
      </c>
      <c r="H1631" s="46" t="s">
        <v>420</v>
      </c>
      <c r="I1631" s="46"/>
      <c r="J1631" s="47">
        <v>0</v>
      </c>
      <c r="K1631" s="47">
        <v>0</v>
      </c>
      <c r="L1631" s="51">
        <f t="shared" si="12"/>
        <v>0</v>
      </c>
      <c r="P1631" s="52">
        <f t="shared" si="13"/>
        <v>0</v>
      </c>
      <c r="Q1631" s="53"/>
      <c r="R1631" s="54"/>
    </row>
    <row r="1632" spans="1:18" ht="24" hidden="1" x14ac:dyDescent="0.2">
      <c r="A1632" s="41" t="s">
        <v>44</v>
      </c>
      <c r="B1632" s="42" t="s">
        <v>454</v>
      </c>
      <c r="C1632" s="46" t="s">
        <v>51</v>
      </c>
      <c r="D1632" s="46" t="s">
        <v>47</v>
      </c>
      <c r="E1632" s="46" t="s">
        <v>99</v>
      </c>
      <c r="F1632" s="46" t="s">
        <v>26</v>
      </c>
      <c r="G1632" s="46" t="s">
        <v>47</v>
      </c>
      <c r="H1632" s="46" t="s">
        <v>420</v>
      </c>
      <c r="I1632" s="46" t="s">
        <v>45</v>
      </c>
      <c r="J1632" s="47">
        <v>0</v>
      </c>
      <c r="K1632" s="47">
        <v>0</v>
      </c>
      <c r="L1632" s="11">
        <f t="shared" si="12"/>
        <v>0</v>
      </c>
      <c r="P1632" s="11">
        <f t="shared" si="13"/>
        <v>0</v>
      </c>
      <c r="Q1632" s="53"/>
      <c r="R1632" s="54"/>
    </row>
    <row r="1633" spans="1:18" hidden="1" x14ac:dyDescent="0.2">
      <c r="A1633" s="41" t="s">
        <v>421</v>
      </c>
      <c r="B1633" s="42" t="s">
        <v>454</v>
      </c>
      <c r="C1633" s="46" t="s">
        <v>51</v>
      </c>
      <c r="D1633" s="46" t="s">
        <v>47</v>
      </c>
      <c r="E1633" s="46" t="s">
        <v>99</v>
      </c>
      <c r="F1633" s="46" t="s">
        <v>26</v>
      </c>
      <c r="G1633" s="46" t="s">
        <v>47</v>
      </c>
      <c r="H1633" s="46" t="s">
        <v>422</v>
      </c>
      <c r="I1633" s="46"/>
      <c r="J1633" s="47">
        <v>0</v>
      </c>
      <c r="K1633" s="47">
        <v>0</v>
      </c>
      <c r="L1633" s="55">
        <f>K1633/1000</f>
        <v>0</v>
      </c>
      <c r="M1633" s="12">
        <v>1</v>
      </c>
      <c r="P1633" s="56">
        <f>K1633/1000</f>
        <v>0</v>
      </c>
      <c r="Q1633" s="53"/>
      <c r="R1633" s="54"/>
    </row>
    <row r="1634" spans="1:18" ht="24" hidden="1" x14ac:dyDescent="0.2">
      <c r="A1634" s="41" t="s">
        <v>44</v>
      </c>
      <c r="B1634" s="42" t="s">
        <v>454</v>
      </c>
      <c r="C1634" s="46" t="s">
        <v>51</v>
      </c>
      <c r="D1634" s="46" t="s">
        <v>47</v>
      </c>
      <c r="E1634" s="46" t="s">
        <v>99</v>
      </c>
      <c r="F1634" s="46" t="s">
        <v>26</v>
      </c>
      <c r="G1634" s="46" t="s">
        <v>47</v>
      </c>
      <c r="H1634" s="46" t="s">
        <v>422</v>
      </c>
      <c r="I1634" s="46" t="s">
        <v>45</v>
      </c>
      <c r="J1634" s="47">
        <v>0</v>
      </c>
      <c r="K1634" s="47">
        <v>0</v>
      </c>
      <c r="L1634" s="11">
        <f>L1635</f>
        <v>0</v>
      </c>
      <c r="P1634" s="11">
        <f>P1635</f>
        <v>0</v>
      </c>
      <c r="Q1634" s="53"/>
      <c r="R1634" s="54"/>
    </row>
    <row r="1635" spans="1:18" ht="24" hidden="1" x14ac:dyDescent="0.2">
      <c r="A1635" s="41" t="s">
        <v>423</v>
      </c>
      <c r="B1635" s="42" t="s">
        <v>454</v>
      </c>
      <c r="C1635" s="46" t="s">
        <v>51</v>
      </c>
      <c r="D1635" s="46" t="s">
        <v>47</v>
      </c>
      <c r="E1635" s="46" t="s">
        <v>99</v>
      </c>
      <c r="F1635" s="46" t="s">
        <v>26</v>
      </c>
      <c r="G1635" s="46" t="s">
        <v>47</v>
      </c>
      <c r="H1635" s="46" t="s">
        <v>424</v>
      </c>
      <c r="I1635" s="46"/>
      <c r="J1635" s="47">
        <v>0</v>
      </c>
      <c r="K1635" s="47">
        <v>0</v>
      </c>
      <c r="L1635" s="11">
        <f>L1636</f>
        <v>0</v>
      </c>
      <c r="P1635" s="11">
        <f>P1636</f>
        <v>0</v>
      </c>
      <c r="Q1635" s="53"/>
      <c r="R1635" s="54"/>
    </row>
    <row r="1636" spans="1:18" ht="24" hidden="1" x14ac:dyDescent="0.2">
      <c r="A1636" s="41" t="s">
        <v>44</v>
      </c>
      <c r="B1636" s="42" t="s">
        <v>454</v>
      </c>
      <c r="C1636" s="46" t="s">
        <v>51</v>
      </c>
      <c r="D1636" s="46" t="s">
        <v>47</v>
      </c>
      <c r="E1636" s="46" t="s">
        <v>99</v>
      </c>
      <c r="F1636" s="46" t="s">
        <v>26</v>
      </c>
      <c r="G1636" s="46" t="s">
        <v>47</v>
      </c>
      <c r="H1636" s="46" t="s">
        <v>424</v>
      </c>
      <c r="I1636" s="46" t="s">
        <v>45</v>
      </c>
      <c r="J1636" s="47">
        <v>0</v>
      </c>
      <c r="K1636" s="47">
        <v>0</v>
      </c>
      <c r="L1636" s="11">
        <f>L1637</f>
        <v>0</v>
      </c>
      <c r="P1636" s="11">
        <f>P1637</f>
        <v>0</v>
      </c>
      <c r="Q1636" s="53"/>
      <c r="R1636" s="54"/>
    </row>
    <row r="1637" spans="1:18" hidden="1" x14ac:dyDescent="0.2">
      <c r="A1637" s="41" t="s">
        <v>425</v>
      </c>
      <c r="B1637" s="42" t="s">
        <v>454</v>
      </c>
      <c r="C1637" s="46" t="s">
        <v>51</v>
      </c>
      <c r="D1637" s="46" t="s">
        <v>47</v>
      </c>
      <c r="E1637" s="46" t="s">
        <v>99</v>
      </c>
      <c r="F1637" s="46" t="s">
        <v>26</v>
      </c>
      <c r="G1637" s="46" t="s">
        <v>47</v>
      </c>
      <c r="H1637" s="46" t="s">
        <v>426</v>
      </c>
      <c r="I1637" s="46"/>
      <c r="J1637" s="47">
        <v>0</v>
      </c>
      <c r="K1637" s="47">
        <v>0</v>
      </c>
      <c r="L1637" s="55">
        <f>K1637/1000</f>
        <v>0</v>
      </c>
      <c r="M1637" s="12">
        <v>1</v>
      </c>
      <c r="N1637" s="4">
        <v>1</v>
      </c>
      <c r="P1637" s="56">
        <f>K1637/1000</f>
        <v>0</v>
      </c>
      <c r="Q1637" s="53"/>
      <c r="R1637" s="54"/>
    </row>
    <row r="1638" spans="1:18" ht="24" hidden="1" x14ac:dyDescent="0.2">
      <c r="A1638" s="41" t="s">
        <v>44</v>
      </c>
      <c r="B1638" s="42" t="s">
        <v>454</v>
      </c>
      <c r="C1638" s="46" t="s">
        <v>51</v>
      </c>
      <c r="D1638" s="46" t="s">
        <v>47</v>
      </c>
      <c r="E1638" s="46" t="s">
        <v>99</v>
      </c>
      <c r="F1638" s="46" t="s">
        <v>26</v>
      </c>
      <c r="G1638" s="46" t="s">
        <v>47</v>
      </c>
      <c r="H1638" s="46" t="s">
        <v>426</v>
      </c>
      <c r="I1638" s="46" t="s">
        <v>45</v>
      </c>
      <c r="J1638" s="47">
        <v>0</v>
      </c>
      <c r="K1638" s="47">
        <v>0</v>
      </c>
      <c r="L1638" s="11">
        <f>L1639</f>
        <v>0</v>
      </c>
      <c r="P1638" s="11">
        <f>P1639</f>
        <v>0</v>
      </c>
      <c r="Q1638" s="53"/>
      <c r="R1638" s="54"/>
    </row>
    <row r="1639" spans="1:18" hidden="1" x14ac:dyDescent="0.2">
      <c r="A1639" s="41" t="s">
        <v>427</v>
      </c>
      <c r="B1639" s="42" t="s">
        <v>454</v>
      </c>
      <c r="C1639" s="46" t="s">
        <v>51</v>
      </c>
      <c r="D1639" s="46" t="s">
        <v>47</v>
      </c>
      <c r="E1639" s="46" t="s">
        <v>99</v>
      </c>
      <c r="F1639" s="46" t="s">
        <v>26</v>
      </c>
      <c r="G1639" s="46" t="s">
        <v>47</v>
      </c>
      <c r="H1639" s="46" t="s">
        <v>428</v>
      </c>
      <c r="I1639" s="46"/>
      <c r="J1639" s="47">
        <v>0</v>
      </c>
      <c r="K1639" s="47">
        <v>0</v>
      </c>
      <c r="L1639" s="11">
        <f>L1640</f>
        <v>0</v>
      </c>
      <c r="P1639" s="11">
        <f>P1640</f>
        <v>0</v>
      </c>
      <c r="Q1639" s="53"/>
      <c r="R1639" s="54"/>
    </row>
    <row r="1640" spans="1:18" ht="24" hidden="1" x14ac:dyDescent="0.2">
      <c r="A1640" s="41" t="s">
        <v>44</v>
      </c>
      <c r="B1640" s="42" t="s">
        <v>454</v>
      </c>
      <c r="C1640" s="46" t="s">
        <v>51</v>
      </c>
      <c r="D1640" s="46" t="s">
        <v>47</v>
      </c>
      <c r="E1640" s="46" t="s">
        <v>99</v>
      </c>
      <c r="F1640" s="46" t="s">
        <v>26</v>
      </c>
      <c r="G1640" s="46" t="s">
        <v>47</v>
      </c>
      <c r="H1640" s="46" t="s">
        <v>428</v>
      </c>
      <c r="I1640" s="46" t="s">
        <v>45</v>
      </c>
      <c r="J1640" s="47">
        <v>0</v>
      </c>
      <c r="K1640" s="47">
        <v>0</v>
      </c>
      <c r="L1640" s="11">
        <f>L1641</f>
        <v>0</v>
      </c>
      <c r="P1640" s="11">
        <f>P1641</f>
        <v>0</v>
      </c>
      <c r="Q1640" s="53"/>
      <c r="R1640" s="54"/>
    </row>
    <row r="1641" spans="1:18" hidden="1" x14ac:dyDescent="0.2">
      <c r="A1641" s="41" t="s">
        <v>429</v>
      </c>
      <c r="B1641" s="42" t="s">
        <v>454</v>
      </c>
      <c r="C1641" s="46" t="s">
        <v>51</v>
      </c>
      <c r="D1641" s="46" t="s">
        <v>47</v>
      </c>
      <c r="E1641" s="46" t="s">
        <v>99</v>
      </c>
      <c r="F1641" s="46" t="s">
        <v>26</v>
      </c>
      <c r="G1641" s="46" t="s">
        <v>47</v>
      </c>
      <c r="H1641" s="46" t="s">
        <v>430</v>
      </c>
      <c r="I1641" s="46"/>
      <c r="J1641" s="47">
        <v>0</v>
      </c>
      <c r="K1641" s="47">
        <v>0</v>
      </c>
      <c r="L1641" s="55">
        <f>K1641/1000</f>
        <v>0</v>
      </c>
      <c r="M1641" s="12">
        <v>1</v>
      </c>
      <c r="P1641" s="56">
        <f>K1641/1000</f>
        <v>0</v>
      </c>
      <c r="Q1641" s="53"/>
      <c r="R1641" s="54"/>
    </row>
    <row r="1642" spans="1:18" ht="24" hidden="1" x14ac:dyDescent="0.2">
      <c r="A1642" s="41" t="s">
        <v>44</v>
      </c>
      <c r="B1642" s="42" t="s">
        <v>454</v>
      </c>
      <c r="C1642" s="46" t="s">
        <v>51</v>
      </c>
      <c r="D1642" s="46" t="s">
        <v>47</v>
      </c>
      <c r="E1642" s="46" t="s">
        <v>99</v>
      </c>
      <c r="F1642" s="46" t="s">
        <v>26</v>
      </c>
      <c r="G1642" s="46" t="s">
        <v>47</v>
      </c>
      <c r="H1642" s="46" t="s">
        <v>430</v>
      </c>
      <c r="I1642" s="46" t="s">
        <v>45</v>
      </c>
      <c r="J1642" s="47">
        <v>0</v>
      </c>
      <c r="K1642" s="47">
        <v>0</v>
      </c>
      <c r="L1642" s="51" t="e">
        <f>L1643</f>
        <v>#REF!</v>
      </c>
      <c r="P1642" s="52" t="e">
        <f>P1643</f>
        <v>#REF!</v>
      </c>
      <c r="Q1642" s="53"/>
      <c r="R1642" s="54"/>
    </row>
    <row r="1643" spans="1:18" ht="36" hidden="1" x14ac:dyDescent="0.2">
      <c r="A1643" s="41" t="s">
        <v>623</v>
      </c>
      <c r="B1643" s="42" t="s">
        <v>454</v>
      </c>
      <c r="C1643" s="46" t="s">
        <v>51</v>
      </c>
      <c r="D1643" s="46" t="s">
        <v>47</v>
      </c>
      <c r="E1643" s="46" t="s">
        <v>99</v>
      </c>
      <c r="F1643" s="46" t="s">
        <v>26</v>
      </c>
      <c r="G1643" s="46" t="s">
        <v>47</v>
      </c>
      <c r="H1643" s="46" t="s">
        <v>624</v>
      </c>
      <c r="I1643" s="46"/>
      <c r="J1643" s="47">
        <v>0</v>
      </c>
      <c r="K1643" s="47">
        <v>0</v>
      </c>
      <c r="L1643" s="51" t="e">
        <f>L1644</f>
        <v>#REF!</v>
      </c>
      <c r="P1643" s="52" t="e">
        <f>P1644</f>
        <v>#REF!</v>
      </c>
      <c r="Q1643" s="53"/>
      <c r="R1643" s="54"/>
    </row>
    <row r="1644" spans="1:18" ht="24" hidden="1" x14ac:dyDescent="0.2">
      <c r="A1644" s="41" t="s">
        <v>44</v>
      </c>
      <c r="B1644" s="42" t="s">
        <v>454</v>
      </c>
      <c r="C1644" s="46" t="s">
        <v>51</v>
      </c>
      <c r="D1644" s="46" t="s">
        <v>47</v>
      </c>
      <c r="E1644" s="46" t="s">
        <v>99</v>
      </c>
      <c r="F1644" s="46" t="s">
        <v>26</v>
      </c>
      <c r="G1644" s="46" t="s">
        <v>47</v>
      </c>
      <c r="H1644" s="46" t="s">
        <v>624</v>
      </c>
      <c r="I1644" s="46" t="s">
        <v>45</v>
      </c>
      <c r="J1644" s="47">
        <v>0</v>
      </c>
      <c r="K1644" s="47">
        <v>0</v>
      </c>
      <c r="L1644" s="51" t="e">
        <f>L1654+L1645</f>
        <v>#REF!</v>
      </c>
      <c r="P1644" s="52" t="e">
        <f>P1654+P1645</f>
        <v>#REF!</v>
      </c>
      <c r="Q1644" s="53"/>
      <c r="R1644" s="54"/>
    </row>
    <row r="1645" spans="1:18" ht="72" hidden="1" x14ac:dyDescent="0.2">
      <c r="A1645" s="41" t="s">
        <v>625</v>
      </c>
      <c r="B1645" s="42" t="s">
        <v>454</v>
      </c>
      <c r="C1645" s="46" t="s">
        <v>51</v>
      </c>
      <c r="D1645" s="46" t="s">
        <v>47</v>
      </c>
      <c r="E1645" s="46" t="s">
        <v>99</v>
      </c>
      <c r="F1645" s="46" t="s">
        <v>26</v>
      </c>
      <c r="G1645" s="46" t="s">
        <v>47</v>
      </c>
      <c r="H1645" s="46" t="s">
        <v>626</v>
      </c>
      <c r="I1645" s="46"/>
      <c r="J1645" s="47">
        <v>0</v>
      </c>
      <c r="K1645" s="47">
        <v>0</v>
      </c>
      <c r="L1645" s="51">
        <f>L1646+L1653</f>
        <v>0</v>
      </c>
      <c r="P1645" s="52">
        <f>P1646+P1653</f>
        <v>0</v>
      </c>
      <c r="Q1645" s="53"/>
      <c r="R1645" s="54"/>
    </row>
    <row r="1646" spans="1:18" ht="24" hidden="1" x14ac:dyDescent="0.2">
      <c r="A1646" s="41" t="s">
        <v>44</v>
      </c>
      <c r="B1646" s="42" t="s">
        <v>454</v>
      </c>
      <c r="C1646" s="46" t="s">
        <v>51</v>
      </c>
      <c r="D1646" s="46" t="s">
        <v>47</v>
      </c>
      <c r="E1646" s="46" t="s">
        <v>99</v>
      </c>
      <c r="F1646" s="46" t="s">
        <v>26</v>
      </c>
      <c r="G1646" s="46" t="s">
        <v>47</v>
      </c>
      <c r="H1646" s="46" t="s">
        <v>626</v>
      </c>
      <c r="I1646" s="46" t="s">
        <v>45</v>
      </c>
      <c r="J1646" s="47">
        <v>0</v>
      </c>
      <c r="K1646" s="47">
        <v>0</v>
      </c>
      <c r="L1646" s="51">
        <f>L1647</f>
        <v>0</v>
      </c>
      <c r="P1646" s="52">
        <f>P1647</f>
        <v>0</v>
      </c>
      <c r="Q1646" s="53"/>
      <c r="R1646" s="54"/>
    </row>
    <row r="1647" spans="1:18" hidden="1" x14ac:dyDescent="0.2">
      <c r="A1647" s="41" t="s">
        <v>93</v>
      </c>
      <c r="B1647" s="42" t="s">
        <v>454</v>
      </c>
      <c r="C1647" s="42" t="s">
        <v>51</v>
      </c>
      <c r="D1647" s="42" t="s">
        <v>47</v>
      </c>
      <c r="E1647" s="46" t="s">
        <v>94</v>
      </c>
      <c r="F1647" s="46" t="s">
        <v>26</v>
      </c>
      <c r="G1647" s="46" t="s">
        <v>27</v>
      </c>
      <c r="H1647" s="46" t="s">
        <v>28</v>
      </c>
      <c r="I1647" s="46"/>
      <c r="J1647" s="47">
        <v>0</v>
      </c>
      <c r="K1647" s="47">
        <v>0</v>
      </c>
      <c r="L1647" s="51">
        <f>L1648</f>
        <v>0</v>
      </c>
      <c r="P1647" s="52">
        <f>P1648</f>
        <v>0</v>
      </c>
      <c r="Q1647" s="53"/>
      <c r="R1647" s="54"/>
    </row>
    <row r="1648" spans="1:18" hidden="1" x14ac:dyDescent="0.2">
      <c r="A1648" s="41" t="s">
        <v>95</v>
      </c>
      <c r="B1648" s="42" t="s">
        <v>454</v>
      </c>
      <c r="C1648" s="42" t="s">
        <v>51</v>
      </c>
      <c r="D1648" s="42" t="s">
        <v>47</v>
      </c>
      <c r="E1648" s="46" t="s">
        <v>94</v>
      </c>
      <c r="F1648" s="46" t="s">
        <v>96</v>
      </c>
      <c r="G1648" s="46" t="s">
        <v>27</v>
      </c>
      <c r="H1648" s="46" t="s">
        <v>28</v>
      </c>
      <c r="I1648" s="46"/>
      <c r="J1648" s="47">
        <v>0</v>
      </c>
      <c r="K1648" s="47">
        <v>0</v>
      </c>
      <c r="L1648" s="11">
        <f>L1649</f>
        <v>0</v>
      </c>
      <c r="P1648" s="11">
        <f>P1649</f>
        <v>0</v>
      </c>
      <c r="Q1648" s="53"/>
      <c r="R1648" s="54"/>
    </row>
    <row r="1649" spans="1:18" ht="72" hidden="1" x14ac:dyDescent="0.2">
      <c r="A1649" s="41" t="s">
        <v>517</v>
      </c>
      <c r="B1649" s="42" t="s">
        <v>454</v>
      </c>
      <c r="C1649" s="42" t="s">
        <v>51</v>
      </c>
      <c r="D1649" s="42" t="s">
        <v>47</v>
      </c>
      <c r="E1649" s="46" t="s">
        <v>94</v>
      </c>
      <c r="F1649" s="46" t="s">
        <v>96</v>
      </c>
      <c r="G1649" s="46" t="s">
        <v>27</v>
      </c>
      <c r="H1649" s="46" t="s">
        <v>518</v>
      </c>
      <c r="I1649" s="46"/>
      <c r="J1649" s="47">
        <v>0</v>
      </c>
      <c r="K1649" s="47">
        <v>0</v>
      </c>
      <c r="L1649" s="55">
        <f>K1649/1000</f>
        <v>0</v>
      </c>
      <c r="M1649" s="12">
        <v>1</v>
      </c>
      <c r="P1649" s="56">
        <f>K1649/1000</f>
        <v>0</v>
      </c>
      <c r="Q1649" s="53"/>
      <c r="R1649" s="54"/>
    </row>
    <row r="1650" spans="1:18" ht="24" hidden="1" x14ac:dyDescent="0.2">
      <c r="A1650" s="41" t="s">
        <v>44</v>
      </c>
      <c r="B1650" s="42" t="s">
        <v>454</v>
      </c>
      <c r="C1650" s="42" t="s">
        <v>51</v>
      </c>
      <c r="D1650" s="42" t="s">
        <v>47</v>
      </c>
      <c r="E1650" s="46" t="s">
        <v>94</v>
      </c>
      <c r="F1650" s="46" t="s">
        <v>96</v>
      </c>
      <c r="G1650" s="46" t="s">
        <v>27</v>
      </c>
      <c r="H1650" s="46" t="s">
        <v>518</v>
      </c>
      <c r="I1650" s="46" t="s">
        <v>45</v>
      </c>
      <c r="J1650" s="47">
        <v>0</v>
      </c>
      <c r="K1650" s="47">
        <v>0</v>
      </c>
      <c r="L1650" s="51">
        <f>L1651</f>
        <v>0</v>
      </c>
      <c r="P1650" s="52">
        <f>P1651</f>
        <v>0</v>
      </c>
      <c r="Q1650" s="53"/>
      <c r="R1650" s="54"/>
    </row>
    <row r="1651" spans="1:18" hidden="1" x14ac:dyDescent="0.2">
      <c r="A1651" s="41" t="s">
        <v>183</v>
      </c>
      <c r="B1651" s="42" t="s">
        <v>454</v>
      </c>
      <c r="C1651" s="46" t="s">
        <v>149</v>
      </c>
      <c r="D1651" s="46"/>
      <c r="E1651" s="46"/>
      <c r="F1651" s="46"/>
      <c r="G1651" s="46"/>
      <c r="H1651" s="46"/>
      <c r="I1651" s="46"/>
      <c r="J1651" s="47">
        <v>0</v>
      </c>
      <c r="K1651" s="47">
        <v>0</v>
      </c>
      <c r="L1651" s="51">
        <f>L1652</f>
        <v>0</v>
      </c>
      <c r="P1651" s="52">
        <f>P1652</f>
        <v>0</v>
      </c>
      <c r="Q1651" s="53"/>
      <c r="R1651" s="54"/>
    </row>
    <row r="1652" spans="1:18" hidden="1" x14ac:dyDescent="0.2">
      <c r="A1652" s="41" t="s">
        <v>184</v>
      </c>
      <c r="B1652" s="42" t="s">
        <v>454</v>
      </c>
      <c r="C1652" s="46" t="s">
        <v>149</v>
      </c>
      <c r="D1652" s="46" t="s">
        <v>21</v>
      </c>
      <c r="E1652" s="46"/>
      <c r="F1652" s="46"/>
      <c r="G1652" s="46"/>
      <c r="H1652" s="46"/>
      <c r="I1652" s="46"/>
      <c r="J1652" s="47">
        <v>0</v>
      </c>
      <c r="K1652" s="47">
        <v>0</v>
      </c>
      <c r="L1652" s="11">
        <f>L1653</f>
        <v>0</v>
      </c>
      <c r="P1652" s="11">
        <f>P1653</f>
        <v>0</v>
      </c>
      <c r="Q1652" s="53"/>
      <c r="R1652" s="54"/>
    </row>
    <row r="1653" spans="1:18" ht="36" hidden="1" x14ac:dyDescent="0.2">
      <c r="A1653" s="41" t="s">
        <v>185</v>
      </c>
      <c r="B1653" s="42" t="s">
        <v>454</v>
      </c>
      <c r="C1653" s="46" t="s">
        <v>149</v>
      </c>
      <c r="D1653" s="46" t="s">
        <v>21</v>
      </c>
      <c r="E1653" s="46" t="s">
        <v>47</v>
      </c>
      <c r="F1653" s="46" t="s">
        <v>26</v>
      </c>
      <c r="G1653" s="46" t="s">
        <v>27</v>
      </c>
      <c r="H1653" s="46" t="s">
        <v>28</v>
      </c>
      <c r="I1653" s="46"/>
      <c r="J1653" s="47">
        <v>0</v>
      </c>
      <c r="K1653" s="47">
        <v>0</v>
      </c>
      <c r="L1653" s="55">
        <f>K1653/1000</f>
        <v>0</v>
      </c>
      <c r="M1653" s="12">
        <v>1</v>
      </c>
      <c r="P1653" s="56">
        <f>K1653/1000</f>
        <v>0</v>
      </c>
      <c r="Q1653" s="53"/>
      <c r="R1653" s="54"/>
    </row>
    <row r="1654" spans="1:18" ht="24" hidden="1" x14ac:dyDescent="0.2">
      <c r="A1654" s="41" t="s">
        <v>186</v>
      </c>
      <c r="B1654" s="42" t="s">
        <v>454</v>
      </c>
      <c r="C1654" s="46" t="s">
        <v>149</v>
      </c>
      <c r="D1654" s="46" t="s">
        <v>21</v>
      </c>
      <c r="E1654" s="46" t="s">
        <v>47</v>
      </c>
      <c r="F1654" s="46" t="s">
        <v>26</v>
      </c>
      <c r="G1654" s="46" t="s">
        <v>21</v>
      </c>
      <c r="H1654" s="46" t="s">
        <v>28</v>
      </c>
      <c r="I1654" s="46"/>
      <c r="J1654" s="47">
        <v>0</v>
      </c>
      <c r="K1654" s="47">
        <v>0</v>
      </c>
      <c r="L1654" s="11" t="e">
        <f>L1655+#REF!+#REF!+#REF!+#REF!+#REF!+#REF!+#REF!+#REF!+#REF!</f>
        <v>#REF!</v>
      </c>
      <c r="P1654" s="11" t="e">
        <f>P1655+#REF!+#REF!+#REF!+#REF!+#REF!+#REF!+#REF!+#REF!+#REF!</f>
        <v>#REF!</v>
      </c>
      <c r="Q1654" s="53"/>
      <c r="R1654" s="54"/>
    </row>
    <row r="1655" spans="1:18" ht="24" hidden="1" x14ac:dyDescent="0.2">
      <c r="A1655" s="41" t="s">
        <v>403</v>
      </c>
      <c r="B1655" s="42" t="s">
        <v>454</v>
      </c>
      <c r="C1655" s="46" t="s">
        <v>149</v>
      </c>
      <c r="D1655" s="46" t="s">
        <v>21</v>
      </c>
      <c r="E1655" s="46" t="s">
        <v>47</v>
      </c>
      <c r="F1655" s="46" t="s">
        <v>26</v>
      </c>
      <c r="G1655" s="46" t="s">
        <v>21</v>
      </c>
      <c r="H1655" s="46" t="s">
        <v>404</v>
      </c>
      <c r="I1655" s="46"/>
      <c r="J1655" s="47">
        <v>0</v>
      </c>
      <c r="K1655" s="47">
        <v>0</v>
      </c>
      <c r="L1655" s="11">
        <f>L1656</f>
        <v>0</v>
      </c>
      <c r="P1655" s="11">
        <f>P1656</f>
        <v>0</v>
      </c>
      <c r="Q1655" s="53"/>
      <c r="R1655" s="54"/>
    </row>
    <row r="1656" spans="1:18" ht="24" hidden="1" x14ac:dyDescent="0.2">
      <c r="A1656" s="41" t="s">
        <v>44</v>
      </c>
      <c r="B1656" s="42" t="s">
        <v>454</v>
      </c>
      <c r="C1656" s="46" t="s">
        <v>149</v>
      </c>
      <c r="D1656" s="46" t="s">
        <v>21</v>
      </c>
      <c r="E1656" s="46" t="s">
        <v>47</v>
      </c>
      <c r="F1656" s="46" t="s">
        <v>26</v>
      </c>
      <c r="G1656" s="46" t="s">
        <v>21</v>
      </c>
      <c r="H1656" s="46" t="s">
        <v>404</v>
      </c>
      <c r="I1656" s="46" t="s">
        <v>45</v>
      </c>
      <c r="J1656" s="47">
        <v>0</v>
      </c>
      <c r="K1656" s="47">
        <v>0</v>
      </c>
      <c r="L1656" s="11">
        <f>L1657</f>
        <v>0</v>
      </c>
      <c r="P1656" s="11">
        <f>P1657</f>
        <v>0</v>
      </c>
      <c r="Q1656" s="53"/>
      <c r="R1656" s="54"/>
    </row>
    <row r="1657" spans="1:18" ht="36" hidden="1" x14ac:dyDescent="0.2">
      <c r="A1657" s="41" t="s">
        <v>405</v>
      </c>
      <c r="B1657" s="42" t="s">
        <v>454</v>
      </c>
      <c r="C1657" s="46" t="s">
        <v>149</v>
      </c>
      <c r="D1657" s="46" t="s">
        <v>21</v>
      </c>
      <c r="E1657" s="46" t="s">
        <v>47</v>
      </c>
      <c r="F1657" s="46" t="s">
        <v>26</v>
      </c>
      <c r="G1657" s="46" t="s">
        <v>21</v>
      </c>
      <c r="H1657" s="46" t="s">
        <v>406</v>
      </c>
      <c r="I1657" s="46"/>
      <c r="J1657" s="47">
        <v>0</v>
      </c>
      <c r="K1657" s="47">
        <v>0</v>
      </c>
      <c r="L1657" s="11">
        <f>L1658</f>
        <v>0</v>
      </c>
      <c r="P1657" s="11">
        <f>P1658</f>
        <v>0</v>
      </c>
      <c r="Q1657" s="53"/>
      <c r="R1657" s="54"/>
    </row>
    <row r="1658" spans="1:18" ht="24" hidden="1" x14ac:dyDescent="0.2">
      <c r="A1658" s="41" t="s">
        <v>44</v>
      </c>
      <c r="B1658" s="42" t="s">
        <v>454</v>
      </c>
      <c r="C1658" s="46" t="s">
        <v>149</v>
      </c>
      <c r="D1658" s="46" t="s">
        <v>21</v>
      </c>
      <c r="E1658" s="46" t="s">
        <v>47</v>
      </c>
      <c r="F1658" s="46" t="s">
        <v>26</v>
      </c>
      <c r="G1658" s="46" t="s">
        <v>21</v>
      </c>
      <c r="H1658" s="46" t="s">
        <v>406</v>
      </c>
      <c r="I1658" s="46" t="s">
        <v>45</v>
      </c>
      <c r="J1658" s="47">
        <v>0</v>
      </c>
      <c r="K1658" s="47">
        <v>0</v>
      </c>
      <c r="L1658" s="55">
        <f>K1658/1000</f>
        <v>0</v>
      </c>
      <c r="M1658" s="12">
        <v>1</v>
      </c>
      <c r="P1658" s="56">
        <f>K1658/1000</f>
        <v>0</v>
      </c>
      <c r="Q1658" s="53"/>
      <c r="R1658" s="54"/>
    </row>
    <row r="1659" spans="1:18" ht="36" x14ac:dyDescent="0.2">
      <c r="A1659" s="41" t="s">
        <v>455</v>
      </c>
      <c r="B1659" s="42" t="s">
        <v>456</v>
      </c>
      <c r="C1659" s="42"/>
      <c r="D1659" s="42"/>
      <c r="E1659" s="42"/>
      <c r="F1659" s="42"/>
      <c r="G1659" s="42"/>
      <c r="H1659" s="42"/>
      <c r="I1659" s="42"/>
      <c r="J1659" s="43">
        <v>3066070</v>
      </c>
      <c r="K1659" s="43">
        <v>3066070</v>
      </c>
      <c r="L1659" s="65" t="e">
        <f>L1660+L1722+L1730</f>
        <v>#REF!</v>
      </c>
      <c r="P1659" s="75" t="e">
        <f>P1660+P1722+P1730+#REF!</f>
        <v>#REF!</v>
      </c>
      <c r="Q1659" s="53"/>
      <c r="R1659" s="54"/>
    </row>
    <row r="1660" spans="1:18" x14ac:dyDescent="0.2">
      <c r="A1660" s="41" t="s">
        <v>20</v>
      </c>
      <c r="B1660" s="42" t="s">
        <v>456</v>
      </c>
      <c r="C1660" s="46" t="s">
        <v>21</v>
      </c>
      <c r="D1660" s="46"/>
      <c r="E1660" s="46"/>
      <c r="F1660" s="46"/>
      <c r="G1660" s="46"/>
      <c r="H1660" s="46"/>
      <c r="I1660" s="42"/>
      <c r="J1660" s="43">
        <v>2801840</v>
      </c>
      <c r="K1660" s="43">
        <v>2801840</v>
      </c>
      <c r="L1660" s="65">
        <f>L1661</f>
        <v>756.67000000000007</v>
      </c>
      <c r="P1660" s="66">
        <f>P1661</f>
        <v>756.67000000000007</v>
      </c>
      <c r="Q1660" s="53"/>
      <c r="R1660" s="54"/>
    </row>
    <row r="1661" spans="1:18" x14ac:dyDescent="0.2">
      <c r="A1661" s="41" t="s">
        <v>98</v>
      </c>
      <c r="B1661" s="42" t="s">
        <v>456</v>
      </c>
      <c r="C1661" s="46" t="s">
        <v>21</v>
      </c>
      <c r="D1661" s="46" t="s">
        <v>99</v>
      </c>
      <c r="E1661" s="42"/>
      <c r="F1661" s="42"/>
      <c r="G1661" s="42"/>
      <c r="H1661" s="42"/>
      <c r="I1661" s="42"/>
      <c r="J1661" s="43">
        <v>2801840</v>
      </c>
      <c r="K1661" s="43">
        <v>2801840</v>
      </c>
      <c r="L1661" s="65">
        <f>L1662+L1696+L1678+L1684+L1690</f>
        <v>756.67000000000007</v>
      </c>
      <c r="P1661" s="66">
        <f>P1662+P1696+P1678+P1684+P1690</f>
        <v>756.67000000000007</v>
      </c>
      <c r="Q1661" s="53"/>
      <c r="R1661" s="54"/>
    </row>
    <row r="1662" spans="1:18" ht="48" x14ac:dyDescent="0.2">
      <c r="A1662" s="41" t="s">
        <v>39</v>
      </c>
      <c r="B1662" s="42" t="s">
        <v>456</v>
      </c>
      <c r="C1662" s="46" t="s">
        <v>21</v>
      </c>
      <c r="D1662" s="46" t="s">
        <v>99</v>
      </c>
      <c r="E1662" s="46" t="s">
        <v>40</v>
      </c>
      <c r="F1662" s="46" t="s">
        <v>26</v>
      </c>
      <c r="G1662" s="46" t="s">
        <v>27</v>
      </c>
      <c r="H1662" s="46" t="s">
        <v>28</v>
      </c>
      <c r="I1662" s="42"/>
      <c r="J1662" s="43">
        <v>22360</v>
      </c>
      <c r="K1662" s="43">
        <v>22360</v>
      </c>
      <c r="L1662" s="65">
        <f>L1668+L1673+L1663</f>
        <v>14.36</v>
      </c>
      <c r="P1662" s="66">
        <f>P1668+P1673+P1663</f>
        <v>14.36</v>
      </c>
      <c r="Q1662" s="53"/>
      <c r="R1662" s="54"/>
    </row>
    <row r="1663" spans="1:18" ht="60" hidden="1" x14ac:dyDescent="0.2">
      <c r="A1663" s="41" t="s">
        <v>394</v>
      </c>
      <c r="B1663" s="42" t="s">
        <v>456</v>
      </c>
      <c r="C1663" s="46" t="s">
        <v>21</v>
      </c>
      <c r="D1663" s="46" t="s">
        <v>99</v>
      </c>
      <c r="E1663" s="42" t="s">
        <v>40</v>
      </c>
      <c r="F1663" s="42" t="s">
        <v>26</v>
      </c>
      <c r="G1663" s="42" t="s">
        <v>21</v>
      </c>
      <c r="H1663" s="42" t="s">
        <v>28</v>
      </c>
      <c r="I1663" s="42"/>
      <c r="J1663" s="43">
        <v>0</v>
      </c>
      <c r="K1663" s="43">
        <v>0</v>
      </c>
      <c r="L1663" s="9">
        <f>L1664</f>
        <v>8.36</v>
      </c>
      <c r="P1663" s="9">
        <f>P1664</f>
        <v>8.36</v>
      </c>
      <c r="Q1663" s="53"/>
      <c r="R1663" s="54"/>
    </row>
    <row r="1664" spans="1:18" ht="36" hidden="1" x14ac:dyDescent="0.2">
      <c r="A1664" s="41" t="s">
        <v>507</v>
      </c>
      <c r="B1664" s="42" t="s">
        <v>456</v>
      </c>
      <c r="C1664" s="46" t="s">
        <v>21</v>
      </c>
      <c r="D1664" s="46" t="s">
        <v>99</v>
      </c>
      <c r="E1664" s="42" t="s">
        <v>40</v>
      </c>
      <c r="F1664" s="42" t="s">
        <v>26</v>
      </c>
      <c r="G1664" s="42" t="s">
        <v>21</v>
      </c>
      <c r="H1664" s="42" t="s">
        <v>242</v>
      </c>
      <c r="I1664" s="42"/>
      <c r="J1664" s="43">
        <v>0</v>
      </c>
      <c r="K1664" s="43">
        <v>0</v>
      </c>
      <c r="L1664" s="9">
        <f>L1665</f>
        <v>8.36</v>
      </c>
      <c r="P1664" s="9">
        <f>P1665</f>
        <v>8.36</v>
      </c>
      <c r="Q1664" s="53"/>
      <c r="R1664" s="54"/>
    </row>
    <row r="1665" spans="1:18" ht="24" hidden="1" x14ac:dyDescent="0.2">
      <c r="A1665" s="41" t="s">
        <v>44</v>
      </c>
      <c r="B1665" s="42" t="s">
        <v>456</v>
      </c>
      <c r="C1665" s="46" t="s">
        <v>21</v>
      </c>
      <c r="D1665" s="46" t="s">
        <v>99</v>
      </c>
      <c r="E1665" s="42" t="s">
        <v>40</v>
      </c>
      <c r="F1665" s="42" t="s">
        <v>26</v>
      </c>
      <c r="G1665" s="42" t="s">
        <v>21</v>
      </c>
      <c r="H1665" s="42" t="s">
        <v>242</v>
      </c>
      <c r="I1665" s="42" t="s">
        <v>45</v>
      </c>
      <c r="J1665" s="43">
        <v>0</v>
      </c>
      <c r="K1665" s="43">
        <v>0</v>
      </c>
      <c r="L1665" s="9">
        <f>L1666</f>
        <v>8.36</v>
      </c>
      <c r="P1665" s="9">
        <f>P1666</f>
        <v>8.36</v>
      </c>
      <c r="Q1665" s="53"/>
      <c r="R1665" s="54"/>
    </row>
    <row r="1666" spans="1:18" ht="60" x14ac:dyDescent="0.2">
      <c r="A1666" s="41" t="s">
        <v>41</v>
      </c>
      <c r="B1666" s="42" t="s">
        <v>456</v>
      </c>
      <c r="C1666" s="46" t="s">
        <v>21</v>
      </c>
      <c r="D1666" s="46" t="s">
        <v>99</v>
      </c>
      <c r="E1666" s="46" t="s">
        <v>40</v>
      </c>
      <c r="F1666" s="46" t="s">
        <v>26</v>
      </c>
      <c r="G1666" s="46" t="s">
        <v>23</v>
      </c>
      <c r="H1666" s="46" t="s">
        <v>28</v>
      </c>
      <c r="I1666" s="46"/>
      <c r="J1666" s="43">
        <v>8360</v>
      </c>
      <c r="K1666" s="43">
        <v>8360</v>
      </c>
      <c r="L1666" s="9">
        <f>L1667</f>
        <v>8.36</v>
      </c>
      <c r="P1666" s="9">
        <f>P1667</f>
        <v>8.36</v>
      </c>
      <c r="Q1666" s="53"/>
      <c r="R1666" s="54"/>
    </row>
    <row r="1667" spans="1:18" ht="24" x14ac:dyDescent="0.2">
      <c r="A1667" s="41" t="s">
        <v>42</v>
      </c>
      <c r="B1667" s="42" t="s">
        <v>456</v>
      </c>
      <c r="C1667" s="46" t="s">
        <v>21</v>
      </c>
      <c r="D1667" s="46" t="s">
        <v>99</v>
      </c>
      <c r="E1667" s="46" t="s">
        <v>40</v>
      </c>
      <c r="F1667" s="46" t="s">
        <v>26</v>
      </c>
      <c r="G1667" s="46" t="s">
        <v>23</v>
      </c>
      <c r="H1667" s="46" t="s">
        <v>43</v>
      </c>
      <c r="I1667" s="46"/>
      <c r="J1667" s="43">
        <v>8360</v>
      </c>
      <c r="K1667" s="43">
        <v>8360</v>
      </c>
      <c r="L1667" s="55">
        <f>K1667/1000</f>
        <v>8.36</v>
      </c>
      <c r="M1667" s="12">
        <v>1</v>
      </c>
      <c r="P1667" s="56">
        <f>K1667/1000</f>
        <v>8.36</v>
      </c>
      <c r="Q1667" s="53"/>
      <c r="R1667" s="54"/>
    </row>
    <row r="1668" spans="1:18" ht="24" x14ac:dyDescent="0.2">
      <c r="A1668" s="41" t="s">
        <v>44</v>
      </c>
      <c r="B1668" s="42" t="s">
        <v>456</v>
      </c>
      <c r="C1668" s="46" t="s">
        <v>21</v>
      </c>
      <c r="D1668" s="46" t="s">
        <v>99</v>
      </c>
      <c r="E1668" s="46" t="s">
        <v>40</v>
      </c>
      <c r="F1668" s="46" t="s">
        <v>26</v>
      </c>
      <c r="G1668" s="46" t="s">
        <v>23</v>
      </c>
      <c r="H1668" s="46" t="s">
        <v>43</v>
      </c>
      <c r="I1668" s="46" t="s">
        <v>45</v>
      </c>
      <c r="J1668" s="43">
        <v>8360</v>
      </c>
      <c r="K1668" s="43">
        <v>8360</v>
      </c>
      <c r="L1668" s="65">
        <f>L1669</f>
        <v>0</v>
      </c>
      <c r="P1668" s="66">
        <f>P1669</f>
        <v>0</v>
      </c>
      <c r="Q1668" s="53"/>
      <c r="R1668" s="54"/>
    </row>
    <row r="1669" spans="1:18" ht="60" x14ac:dyDescent="0.2">
      <c r="A1669" s="41" t="s">
        <v>46</v>
      </c>
      <c r="B1669" s="42" t="s">
        <v>456</v>
      </c>
      <c r="C1669" s="46" t="s">
        <v>21</v>
      </c>
      <c r="D1669" s="46" t="s">
        <v>99</v>
      </c>
      <c r="E1669" s="46" t="s">
        <v>40</v>
      </c>
      <c r="F1669" s="46" t="s">
        <v>26</v>
      </c>
      <c r="G1669" s="46" t="s">
        <v>47</v>
      </c>
      <c r="H1669" s="46" t="s">
        <v>28</v>
      </c>
      <c r="I1669" s="46"/>
      <c r="J1669" s="43">
        <v>14000</v>
      </c>
      <c r="K1669" s="43">
        <v>14000</v>
      </c>
      <c r="L1669" s="65">
        <f>L1670</f>
        <v>0</v>
      </c>
      <c r="P1669" s="66">
        <f>P1670</f>
        <v>0</v>
      </c>
      <c r="Q1669" s="53"/>
      <c r="R1669" s="54"/>
    </row>
    <row r="1670" spans="1:18" x14ac:dyDescent="0.2">
      <c r="A1670" s="41" t="s">
        <v>48</v>
      </c>
      <c r="B1670" s="42" t="s">
        <v>456</v>
      </c>
      <c r="C1670" s="46" t="s">
        <v>21</v>
      </c>
      <c r="D1670" s="46" t="s">
        <v>99</v>
      </c>
      <c r="E1670" s="46" t="s">
        <v>40</v>
      </c>
      <c r="F1670" s="46" t="s">
        <v>26</v>
      </c>
      <c r="G1670" s="46" t="s">
        <v>47</v>
      </c>
      <c r="H1670" s="46" t="s">
        <v>49</v>
      </c>
      <c r="I1670" s="46"/>
      <c r="J1670" s="43">
        <v>14000</v>
      </c>
      <c r="K1670" s="43">
        <v>14000</v>
      </c>
      <c r="L1670" s="65">
        <f>L1671</f>
        <v>0</v>
      </c>
      <c r="P1670" s="66">
        <f>P1671</f>
        <v>0</v>
      </c>
      <c r="Q1670" s="53"/>
      <c r="R1670" s="54"/>
    </row>
    <row r="1671" spans="1:18" ht="24" x14ac:dyDescent="0.2">
      <c r="A1671" s="41" t="s">
        <v>44</v>
      </c>
      <c r="B1671" s="42" t="s">
        <v>456</v>
      </c>
      <c r="C1671" s="46" t="s">
        <v>21</v>
      </c>
      <c r="D1671" s="46" t="s">
        <v>99</v>
      </c>
      <c r="E1671" s="46" t="s">
        <v>40</v>
      </c>
      <c r="F1671" s="46" t="s">
        <v>26</v>
      </c>
      <c r="G1671" s="46" t="s">
        <v>47</v>
      </c>
      <c r="H1671" s="46" t="s">
        <v>49</v>
      </c>
      <c r="I1671" s="46" t="s">
        <v>45</v>
      </c>
      <c r="J1671" s="43">
        <v>14000</v>
      </c>
      <c r="K1671" s="43">
        <v>14000</v>
      </c>
      <c r="L1671" s="9">
        <f>L1672</f>
        <v>0</v>
      </c>
      <c r="P1671" s="9">
        <f>P1672</f>
        <v>0</v>
      </c>
      <c r="Q1671" s="53"/>
      <c r="R1671" s="54"/>
    </row>
    <row r="1672" spans="1:18" ht="36" hidden="1" x14ac:dyDescent="0.2">
      <c r="A1672" s="41" t="s">
        <v>170</v>
      </c>
      <c r="B1672" s="42" t="s">
        <v>456</v>
      </c>
      <c r="C1672" s="46" t="s">
        <v>21</v>
      </c>
      <c r="D1672" s="46" t="s">
        <v>99</v>
      </c>
      <c r="E1672" s="46" t="s">
        <v>99</v>
      </c>
      <c r="F1672" s="46" t="s">
        <v>26</v>
      </c>
      <c r="G1672" s="46" t="s">
        <v>27</v>
      </c>
      <c r="H1672" s="46" t="s">
        <v>28</v>
      </c>
      <c r="I1672" s="46"/>
      <c r="J1672" s="47">
        <v>0</v>
      </c>
      <c r="K1672" s="47">
        <v>0</v>
      </c>
      <c r="L1672" s="55">
        <f>K1672/1000</f>
        <v>0</v>
      </c>
      <c r="M1672" s="12">
        <v>1</v>
      </c>
      <c r="P1672" s="56">
        <f>K1672/1000</f>
        <v>0</v>
      </c>
      <c r="Q1672" s="53"/>
      <c r="R1672" s="54"/>
    </row>
    <row r="1673" spans="1:18" ht="24" hidden="1" x14ac:dyDescent="0.2">
      <c r="A1673" s="41" t="s">
        <v>171</v>
      </c>
      <c r="B1673" s="42" t="s">
        <v>456</v>
      </c>
      <c r="C1673" s="46" t="s">
        <v>21</v>
      </c>
      <c r="D1673" s="46" t="s">
        <v>99</v>
      </c>
      <c r="E1673" s="46" t="s">
        <v>99</v>
      </c>
      <c r="F1673" s="46" t="s">
        <v>26</v>
      </c>
      <c r="G1673" s="46" t="s">
        <v>47</v>
      </c>
      <c r="H1673" s="46" t="s">
        <v>28</v>
      </c>
      <c r="I1673" s="46"/>
      <c r="J1673" s="47">
        <v>0</v>
      </c>
      <c r="K1673" s="47">
        <v>0</v>
      </c>
      <c r="L1673" s="65">
        <f>L1674</f>
        <v>6</v>
      </c>
      <c r="P1673" s="66">
        <f>P1674</f>
        <v>6</v>
      </c>
      <c r="Q1673" s="53"/>
      <c r="R1673" s="54"/>
    </row>
    <row r="1674" spans="1:18" ht="60" hidden="1" x14ac:dyDescent="0.2">
      <c r="A1674" s="64" t="s">
        <v>550</v>
      </c>
      <c r="B1674" s="42" t="s">
        <v>456</v>
      </c>
      <c r="C1674" s="46" t="s">
        <v>21</v>
      </c>
      <c r="D1674" s="46" t="s">
        <v>99</v>
      </c>
      <c r="E1674" s="46" t="s">
        <v>99</v>
      </c>
      <c r="F1674" s="46" t="s">
        <v>26</v>
      </c>
      <c r="G1674" s="46" t="s">
        <v>47</v>
      </c>
      <c r="H1674" s="46" t="s">
        <v>283</v>
      </c>
      <c r="I1674" s="46"/>
      <c r="J1674" s="47">
        <v>0</v>
      </c>
      <c r="K1674" s="47">
        <v>0</v>
      </c>
      <c r="L1674" s="65">
        <f>L1675</f>
        <v>6</v>
      </c>
      <c r="P1674" s="66">
        <f>P1675</f>
        <v>6</v>
      </c>
      <c r="Q1674" s="53"/>
      <c r="R1674" s="54"/>
    </row>
    <row r="1675" spans="1:18" ht="24" hidden="1" x14ac:dyDescent="0.2">
      <c r="A1675" s="41" t="s">
        <v>44</v>
      </c>
      <c r="B1675" s="42" t="s">
        <v>456</v>
      </c>
      <c r="C1675" s="46" t="s">
        <v>21</v>
      </c>
      <c r="D1675" s="46" t="s">
        <v>99</v>
      </c>
      <c r="E1675" s="46" t="s">
        <v>99</v>
      </c>
      <c r="F1675" s="46" t="s">
        <v>26</v>
      </c>
      <c r="G1675" s="46" t="s">
        <v>47</v>
      </c>
      <c r="H1675" s="46" t="s">
        <v>283</v>
      </c>
      <c r="I1675" s="46" t="s">
        <v>45</v>
      </c>
      <c r="J1675" s="47">
        <v>0</v>
      </c>
      <c r="K1675" s="47">
        <v>0</v>
      </c>
      <c r="L1675" s="65">
        <f>L1676</f>
        <v>6</v>
      </c>
      <c r="P1675" s="66">
        <f>P1676</f>
        <v>6</v>
      </c>
      <c r="Q1675" s="53"/>
      <c r="R1675" s="54"/>
    </row>
    <row r="1676" spans="1:18" ht="36" x14ac:dyDescent="0.2">
      <c r="A1676" s="41" t="s">
        <v>64</v>
      </c>
      <c r="B1676" s="42" t="s">
        <v>456</v>
      </c>
      <c r="C1676" s="46" t="s">
        <v>21</v>
      </c>
      <c r="D1676" s="46" t="s">
        <v>99</v>
      </c>
      <c r="E1676" s="46" t="s">
        <v>65</v>
      </c>
      <c r="F1676" s="46" t="s">
        <v>26</v>
      </c>
      <c r="G1676" s="46" t="s">
        <v>27</v>
      </c>
      <c r="H1676" s="46" t="s">
        <v>28</v>
      </c>
      <c r="I1676" s="46"/>
      <c r="J1676" s="47">
        <v>6000</v>
      </c>
      <c r="K1676" s="47">
        <v>6000</v>
      </c>
      <c r="L1676" s="9">
        <f>L1677</f>
        <v>6</v>
      </c>
      <c r="P1676" s="9">
        <f>P1677</f>
        <v>6</v>
      </c>
      <c r="Q1676" s="53"/>
      <c r="R1676" s="54"/>
    </row>
    <row r="1677" spans="1:18" ht="36" x14ac:dyDescent="0.2">
      <c r="A1677" s="41" t="s">
        <v>66</v>
      </c>
      <c r="B1677" s="42" t="s">
        <v>456</v>
      </c>
      <c r="C1677" s="46" t="s">
        <v>21</v>
      </c>
      <c r="D1677" s="46" t="s">
        <v>99</v>
      </c>
      <c r="E1677" s="46" t="s">
        <v>65</v>
      </c>
      <c r="F1677" s="46" t="s">
        <v>26</v>
      </c>
      <c r="G1677" s="46" t="s">
        <v>47</v>
      </c>
      <c r="H1677" s="46" t="s">
        <v>28</v>
      </c>
      <c r="I1677" s="46"/>
      <c r="J1677" s="47">
        <v>6000</v>
      </c>
      <c r="K1677" s="47">
        <v>6000</v>
      </c>
      <c r="L1677" s="55">
        <f>K1677/1000</f>
        <v>6</v>
      </c>
      <c r="M1677" s="12">
        <v>1</v>
      </c>
      <c r="P1677" s="56">
        <f>K1677/1000</f>
        <v>6</v>
      </c>
      <c r="Q1677" s="53"/>
      <c r="R1677" s="54"/>
    </row>
    <row r="1678" spans="1:18" ht="36" x14ac:dyDescent="0.2">
      <c r="A1678" s="41" t="s">
        <v>67</v>
      </c>
      <c r="B1678" s="42" t="s">
        <v>456</v>
      </c>
      <c r="C1678" s="46" t="s">
        <v>21</v>
      </c>
      <c r="D1678" s="46" t="s">
        <v>99</v>
      </c>
      <c r="E1678" s="46" t="s">
        <v>65</v>
      </c>
      <c r="F1678" s="46" t="s">
        <v>26</v>
      </c>
      <c r="G1678" s="46" t="s">
        <v>47</v>
      </c>
      <c r="H1678" s="46" t="s">
        <v>68</v>
      </c>
      <c r="I1678" s="46"/>
      <c r="J1678" s="47">
        <v>6000</v>
      </c>
      <c r="K1678" s="47">
        <v>6000</v>
      </c>
      <c r="L1678" s="11">
        <f>L1679</f>
        <v>3</v>
      </c>
      <c r="P1678" s="11">
        <f>P1679</f>
        <v>3</v>
      </c>
      <c r="Q1678" s="53"/>
      <c r="R1678" s="54"/>
    </row>
    <row r="1679" spans="1:18" ht="24" x14ac:dyDescent="0.2">
      <c r="A1679" s="41" t="s">
        <v>44</v>
      </c>
      <c r="B1679" s="42" t="s">
        <v>456</v>
      </c>
      <c r="C1679" s="46" t="s">
        <v>21</v>
      </c>
      <c r="D1679" s="46" t="s">
        <v>99</v>
      </c>
      <c r="E1679" s="46" t="s">
        <v>65</v>
      </c>
      <c r="F1679" s="46" t="s">
        <v>26</v>
      </c>
      <c r="G1679" s="46" t="s">
        <v>47</v>
      </c>
      <c r="H1679" s="46" t="s">
        <v>68</v>
      </c>
      <c r="I1679" s="46" t="s">
        <v>45</v>
      </c>
      <c r="J1679" s="47">
        <v>6000</v>
      </c>
      <c r="K1679" s="47">
        <v>6000</v>
      </c>
      <c r="L1679" s="11">
        <f>L1680</f>
        <v>3</v>
      </c>
      <c r="P1679" s="11">
        <f>P1680</f>
        <v>3</v>
      </c>
      <c r="Q1679" s="53"/>
      <c r="R1679" s="54"/>
    </row>
    <row r="1680" spans="1:18" ht="36" x14ac:dyDescent="0.2">
      <c r="A1680" s="41" t="s">
        <v>215</v>
      </c>
      <c r="B1680" s="42" t="s">
        <v>456</v>
      </c>
      <c r="C1680" s="46" t="s">
        <v>21</v>
      </c>
      <c r="D1680" s="46" t="s">
        <v>99</v>
      </c>
      <c r="E1680" s="46" t="s">
        <v>72</v>
      </c>
      <c r="F1680" s="46" t="s">
        <v>26</v>
      </c>
      <c r="G1680" s="46" t="s">
        <v>27</v>
      </c>
      <c r="H1680" s="46" t="s">
        <v>28</v>
      </c>
      <c r="I1680" s="46"/>
      <c r="J1680" s="47">
        <v>3000</v>
      </c>
      <c r="K1680" s="47">
        <v>3000</v>
      </c>
      <c r="L1680" s="11">
        <f>L1681</f>
        <v>3</v>
      </c>
      <c r="P1680" s="11">
        <f>P1681</f>
        <v>3</v>
      </c>
      <c r="Q1680" s="53"/>
      <c r="R1680" s="54"/>
    </row>
    <row r="1681" spans="1:18" ht="36" x14ac:dyDescent="0.2">
      <c r="A1681" s="41" t="s">
        <v>76</v>
      </c>
      <c r="B1681" s="42" t="s">
        <v>456</v>
      </c>
      <c r="C1681" s="46" t="s">
        <v>21</v>
      </c>
      <c r="D1681" s="46" t="s">
        <v>99</v>
      </c>
      <c r="E1681" s="46" t="s">
        <v>72</v>
      </c>
      <c r="F1681" s="46" t="s">
        <v>26</v>
      </c>
      <c r="G1681" s="46" t="s">
        <v>51</v>
      </c>
      <c r="H1681" s="46" t="s">
        <v>28</v>
      </c>
      <c r="I1681" s="46"/>
      <c r="J1681" s="47">
        <v>3000</v>
      </c>
      <c r="K1681" s="47">
        <v>3000</v>
      </c>
      <c r="L1681" s="11">
        <f>L1682</f>
        <v>3</v>
      </c>
      <c r="P1681" s="11">
        <f>P1682</f>
        <v>3</v>
      </c>
      <c r="Q1681" s="53"/>
      <c r="R1681" s="54"/>
    </row>
    <row r="1682" spans="1:18" ht="24" x14ac:dyDescent="0.2">
      <c r="A1682" s="41" t="s">
        <v>73</v>
      </c>
      <c r="B1682" s="42" t="s">
        <v>456</v>
      </c>
      <c r="C1682" s="46" t="s">
        <v>21</v>
      </c>
      <c r="D1682" s="46" t="s">
        <v>99</v>
      </c>
      <c r="E1682" s="46" t="s">
        <v>72</v>
      </c>
      <c r="F1682" s="46" t="s">
        <v>26</v>
      </c>
      <c r="G1682" s="46" t="s">
        <v>51</v>
      </c>
      <c r="H1682" s="46" t="s">
        <v>74</v>
      </c>
      <c r="I1682" s="46"/>
      <c r="J1682" s="47">
        <v>3000</v>
      </c>
      <c r="K1682" s="47">
        <v>3000</v>
      </c>
      <c r="L1682" s="11">
        <f>L1683</f>
        <v>3</v>
      </c>
      <c r="P1682" s="11">
        <f>P1683</f>
        <v>3</v>
      </c>
      <c r="Q1682" s="53"/>
      <c r="R1682" s="54"/>
    </row>
    <row r="1683" spans="1:18" ht="24" x14ac:dyDescent="0.2">
      <c r="A1683" s="41" t="s">
        <v>44</v>
      </c>
      <c r="B1683" s="42" t="s">
        <v>456</v>
      </c>
      <c r="C1683" s="46" t="s">
        <v>21</v>
      </c>
      <c r="D1683" s="46" t="s">
        <v>99</v>
      </c>
      <c r="E1683" s="46" t="s">
        <v>72</v>
      </c>
      <c r="F1683" s="46" t="s">
        <v>26</v>
      </c>
      <c r="G1683" s="46" t="s">
        <v>51</v>
      </c>
      <c r="H1683" s="46" t="s">
        <v>74</v>
      </c>
      <c r="I1683" s="46" t="s">
        <v>45</v>
      </c>
      <c r="J1683" s="47">
        <v>3000</v>
      </c>
      <c r="K1683" s="47">
        <v>3000</v>
      </c>
      <c r="L1683" s="55">
        <f>K1683/1000</f>
        <v>3</v>
      </c>
      <c r="M1683" s="12">
        <v>1</v>
      </c>
      <c r="P1683" s="56">
        <f>K1683/1000</f>
        <v>3</v>
      </c>
      <c r="Q1683" s="53"/>
      <c r="R1683" s="54"/>
    </row>
    <row r="1684" spans="1:18" ht="24" x14ac:dyDescent="0.2">
      <c r="A1684" s="41" t="s">
        <v>106</v>
      </c>
      <c r="B1684" s="42" t="s">
        <v>456</v>
      </c>
      <c r="C1684" s="46" t="s">
        <v>21</v>
      </c>
      <c r="D1684" s="46" t="s">
        <v>99</v>
      </c>
      <c r="E1684" s="46" t="s">
        <v>107</v>
      </c>
      <c r="F1684" s="46" t="s">
        <v>26</v>
      </c>
      <c r="G1684" s="46" t="s">
        <v>27</v>
      </c>
      <c r="H1684" s="46" t="s">
        <v>28</v>
      </c>
      <c r="I1684" s="46"/>
      <c r="J1684" s="47">
        <v>2770480</v>
      </c>
      <c r="K1684" s="47">
        <v>2770480</v>
      </c>
      <c r="L1684" s="51">
        <f>L1685</f>
        <v>9.7200000000000006</v>
      </c>
      <c r="P1684" s="52">
        <f>P1685</f>
        <v>9.7200000000000006</v>
      </c>
      <c r="Q1684" s="53"/>
      <c r="R1684" s="54"/>
    </row>
    <row r="1685" spans="1:18" ht="24" x14ac:dyDescent="0.2">
      <c r="A1685" s="41" t="s">
        <v>108</v>
      </c>
      <c r="B1685" s="42" t="s">
        <v>456</v>
      </c>
      <c r="C1685" s="46" t="s">
        <v>21</v>
      </c>
      <c r="D1685" s="46" t="s">
        <v>99</v>
      </c>
      <c r="E1685" s="46" t="s">
        <v>107</v>
      </c>
      <c r="F1685" s="46" t="s">
        <v>96</v>
      </c>
      <c r="G1685" s="46" t="s">
        <v>27</v>
      </c>
      <c r="H1685" s="46" t="s">
        <v>28</v>
      </c>
      <c r="I1685" s="46"/>
      <c r="J1685" s="47">
        <v>2770480</v>
      </c>
      <c r="K1685" s="47">
        <v>2770480</v>
      </c>
      <c r="L1685" s="51">
        <f>L1686</f>
        <v>9.7200000000000006</v>
      </c>
      <c r="P1685" s="52">
        <f>P1686</f>
        <v>9.7200000000000006</v>
      </c>
      <c r="Q1685" s="53"/>
      <c r="R1685" s="54"/>
    </row>
    <row r="1686" spans="1:18" ht="24" x14ac:dyDescent="0.2">
      <c r="A1686" s="41" t="s">
        <v>31</v>
      </c>
      <c r="B1686" s="42" t="s">
        <v>456</v>
      </c>
      <c r="C1686" s="46" t="s">
        <v>21</v>
      </c>
      <c r="D1686" s="46" t="s">
        <v>99</v>
      </c>
      <c r="E1686" s="46" t="s">
        <v>107</v>
      </c>
      <c r="F1686" s="46" t="s">
        <v>96</v>
      </c>
      <c r="G1686" s="46" t="s">
        <v>27</v>
      </c>
      <c r="H1686" s="46" t="s">
        <v>32</v>
      </c>
      <c r="I1686" s="46"/>
      <c r="J1686" s="47">
        <v>537760</v>
      </c>
      <c r="K1686" s="47">
        <v>537760</v>
      </c>
      <c r="L1686" s="51">
        <f>L1687</f>
        <v>9.7200000000000006</v>
      </c>
      <c r="P1686" s="52">
        <f>P1687</f>
        <v>9.7200000000000006</v>
      </c>
      <c r="Q1686" s="53"/>
      <c r="R1686" s="54"/>
    </row>
    <row r="1687" spans="1:18" ht="60" x14ac:dyDescent="0.2">
      <c r="A1687" s="41" t="s">
        <v>508</v>
      </c>
      <c r="B1687" s="42" t="s">
        <v>456</v>
      </c>
      <c r="C1687" s="46" t="s">
        <v>21</v>
      </c>
      <c r="D1687" s="46" t="s">
        <v>99</v>
      </c>
      <c r="E1687" s="46" t="s">
        <v>107</v>
      </c>
      <c r="F1687" s="46" t="s">
        <v>96</v>
      </c>
      <c r="G1687" s="46" t="s">
        <v>27</v>
      </c>
      <c r="H1687" s="46" t="s">
        <v>32</v>
      </c>
      <c r="I1687" s="46" t="s">
        <v>34</v>
      </c>
      <c r="J1687" s="47">
        <v>60940</v>
      </c>
      <c r="K1687" s="47">
        <v>60940</v>
      </c>
      <c r="L1687" s="51">
        <f>L1688</f>
        <v>9.7200000000000006</v>
      </c>
      <c r="P1687" s="52">
        <f>P1688</f>
        <v>9.7200000000000006</v>
      </c>
      <c r="Q1687" s="53"/>
      <c r="R1687" s="54"/>
    </row>
    <row r="1688" spans="1:18" ht="24" x14ac:dyDescent="0.2">
      <c r="A1688" s="41" t="s">
        <v>44</v>
      </c>
      <c r="B1688" s="42" t="s">
        <v>456</v>
      </c>
      <c r="C1688" s="46" t="s">
        <v>21</v>
      </c>
      <c r="D1688" s="46" t="s">
        <v>99</v>
      </c>
      <c r="E1688" s="46" t="s">
        <v>107</v>
      </c>
      <c r="F1688" s="46" t="s">
        <v>96</v>
      </c>
      <c r="G1688" s="46" t="s">
        <v>27</v>
      </c>
      <c r="H1688" s="46" t="s">
        <v>32</v>
      </c>
      <c r="I1688" s="46" t="s">
        <v>45</v>
      </c>
      <c r="J1688" s="47">
        <v>467100</v>
      </c>
      <c r="K1688" s="47">
        <v>467100</v>
      </c>
      <c r="L1688" s="11">
        <f>L1689</f>
        <v>9.7200000000000006</v>
      </c>
      <c r="P1688" s="11">
        <f>P1689</f>
        <v>9.7200000000000006</v>
      </c>
      <c r="Q1688" s="53"/>
      <c r="R1688" s="54"/>
    </row>
    <row r="1689" spans="1:18" x14ac:dyDescent="0.2">
      <c r="A1689" s="41" t="s">
        <v>79</v>
      </c>
      <c r="B1689" s="42" t="s">
        <v>456</v>
      </c>
      <c r="C1689" s="46" t="s">
        <v>21</v>
      </c>
      <c r="D1689" s="46" t="s">
        <v>99</v>
      </c>
      <c r="E1689" s="46" t="s">
        <v>107</v>
      </c>
      <c r="F1689" s="46" t="s">
        <v>96</v>
      </c>
      <c r="G1689" s="46" t="s">
        <v>27</v>
      </c>
      <c r="H1689" s="46" t="s">
        <v>32</v>
      </c>
      <c r="I1689" s="46" t="s">
        <v>80</v>
      </c>
      <c r="J1689" s="47">
        <v>9720</v>
      </c>
      <c r="K1689" s="47">
        <v>9720</v>
      </c>
      <c r="L1689" s="55">
        <f>K1689/1000</f>
        <v>9.7200000000000006</v>
      </c>
      <c r="M1689" s="12">
        <v>1</v>
      </c>
      <c r="P1689" s="56">
        <f>K1689/1000</f>
        <v>9.7200000000000006</v>
      </c>
      <c r="Q1689" s="53"/>
      <c r="R1689" s="54"/>
    </row>
    <row r="1690" spans="1:18" ht="24" x14ac:dyDescent="0.2">
      <c r="A1690" s="41" t="s">
        <v>35</v>
      </c>
      <c r="B1690" s="42" t="s">
        <v>456</v>
      </c>
      <c r="C1690" s="46" t="s">
        <v>21</v>
      </c>
      <c r="D1690" s="46" t="s">
        <v>99</v>
      </c>
      <c r="E1690" s="46" t="s">
        <v>107</v>
      </c>
      <c r="F1690" s="46" t="s">
        <v>96</v>
      </c>
      <c r="G1690" s="46" t="s">
        <v>27</v>
      </c>
      <c r="H1690" s="46" t="s">
        <v>36</v>
      </c>
      <c r="I1690" s="46"/>
      <c r="J1690" s="47">
        <v>2224850</v>
      </c>
      <c r="K1690" s="47">
        <v>2224850</v>
      </c>
      <c r="L1690" s="51">
        <f>L1691</f>
        <v>0</v>
      </c>
      <c r="P1690" s="52">
        <f>P1691</f>
        <v>0</v>
      </c>
      <c r="Q1690" s="53"/>
      <c r="R1690" s="54"/>
    </row>
    <row r="1691" spans="1:18" ht="60" x14ac:dyDescent="0.2">
      <c r="A1691" s="41" t="s">
        <v>508</v>
      </c>
      <c r="B1691" s="42" t="s">
        <v>456</v>
      </c>
      <c r="C1691" s="46" t="s">
        <v>21</v>
      </c>
      <c r="D1691" s="46" t="s">
        <v>99</v>
      </c>
      <c r="E1691" s="46" t="s">
        <v>107</v>
      </c>
      <c r="F1691" s="46" t="s">
        <v>96</v>
      </c>
      <c r="G1691" s="46" t="s">
        <v>27</v>
      </c>
      <c r="H1691" s="46" t="s">
        <v>36</v>
      </c>
      <c r="I1691" s="46" t="s">
        <v>34</v>
      </c>
      <c r="J1691" s="47">
        <v>2224850</v>
      </c>
      <c r="K1691" s="47">
        <v>2224850</v>
      </c>
      <c r="L1691" s="51">
        <f>L1692</f>
        <v>0</v>
      </c>
      <c r="P1691" s="52">
        <f>P1692</f>
        <v>0</v>
      </c>
      <c r="Q1691" s="53"/>
      <c r="R1691" s="54"/>
    </row>
    <row r="1692" spans="1:18" ht="24" x14ac:dyDescent="0.2">
      <c r="A1692" s="41" t="s">
        <v>81</v>
      </c>
      <c r="B1692" s="42" t="s">
        <v>456</v>
      </c>
      <c r="C1692" s="46" t="s">
        <v>21</v>
      </c>
      <c r="D1692" s="46" t="s">
        <v>99</v>
      </c>
      <c r="E1692" s="42" t="s">
        <v>107</v>
      </c>
      <c r="F1692" s="42" t="s">
        <v>96</v>
      </c>
      <c r="G1692" s="42" t="s">
        <v>27</v>
      </c>
      <c r="H1692" s="42" t="s">
        <v>82</v>
      </c>
      <c r="I1692" s="46"/>
      <c r="J1692" s="47">
        <v>7870</v>
      </c>
      <c r="K1692" s="47">
        <v>7870</v>
      </c>
      <c r="L1692" s="51">
        <f>L1693</f>
        <v>0</v>
      </c>
      <c r="P1692" s="52">
        <f>P1693</f>
        <v>0</v>
      </c>
      <c r="Q1692" s="53"/>
      <c r="R1692" s="54"/>
    </row>
    <row r="1693" spans="1:18" ht="24" x14ac:dyDescent="0.2">
      <c r="A1693" s="41" t="s">
        <v>44</v>
      </c>
      <c r="B1693" s="42" t="s">
        <v>456</v>
      </c>
      <c r="C1693" s="46" t="s">
        <v>21</v>
      </c>
      <c r="D1693" s="46" t="s">
        <v>99</v>
      </c>
      <c r="E1693" s="42" t="s">
        <v>107</v>
      </c>
      <c r="F1693" s="42" t="s">
        <v>96</v>
      </c>
      <c r="G1693" s="42" t="s">
        <v>27</v>
      </c>
      <c r="H1693" s="42" t="s">
        <v>82</v>
      </c>
      <c r="I1693" s="46" t="s">
        <v>45</v>
      </c>
      <c r="J1693" s="47">
        <v>7870</v>
      </c>
      <c r="K1693" s="47">
        <v>7870</v>
      </c>
      <c r="L1693" s="51">
        <f>L1694</f>
        <v>0</v>
      </c>
      <c r="P1693" s="52">
        <f>P1694</f>
        <v>0</v>
      </c>
      <c r="Q1693" s="53"/>
      <c r="R1693" s="54"/>
    </row>
    <row r="1694" spans="1:18" ht="48" hidden="1" x14ac:dyDescent="0.2">
      <c r="A1694" s="41" t="s">
        <v>439</v>
      </c>
      <c r="B1694" s="42" t="s">
        <v>456</v>
      </c>
      <c r="C1694" s="46" t="s">
        <v>21</v>
      </c>
      <c r="D1694" s="46" t="s">
        <v>99</v>
      </c>
      <c r="E1694" s="46" t="s">
        <v>107</v>
      </c>
      <c r="F1694" s="46" t="s">
        <v>96</v>
      </c>
      <c r="G1694" s="46" t="s">
        <v>27</v>
      </c>
      <c r="H1694" s="46" t="s">
        <v>211</v>
      </c>
      <c r="I1694" s="46"/>
      <c r="J1694" s="47">
        <v>0</v>
      </c>
      <c r="K1694" s="47">
        <v>0</v>
      </c>
      <c r="L1694" s="11">
        <f>L1695</f>
        <v>0</v>
      </c>
      <c r="P1694" s="11">
        <f>P1695</f>
        <v>0</v>
      </c>
      <c r="Q1694" s="53"/>
      <c r="R1694" s="54"/>
    </row>
    <row r="1695" spans="1:18" hidden="1" x14ac:dyDescent="0.2">
      <c r="A1695" s="41" t="s">
        <v>79</v>
      </c>
      <c r="B1695" s="42" t="s">
        <v>456</v>
      </c>
      <c r="C1695" s="46" t="s">
        <v>21</v>
      </c>
      <c r="D1695" s="46" t="s">
        <v>99</v>
      </c>
      <c r="E1695" s="46" t="s">
        <v>107</v>
      </c>
      <c r="F1695" s="46" t="s">
        <v>96</v>
      </c>
      <c r="G1695" s="46" t="s">
        <v>27</v>
      </c>
      <c r="H1695" s="46" t="s">
        <v>211</v>
      </c>
      <c r="I1695" s="46" t="s">
        <v>80</v>
      </c>
      <c r="J1695" s="47">
        <v>0</v>
      </c>
      <c r="K1695" s="47">
        <v>0</v>
      </c>
      <c r="L1695" s="55">
        <f>K1695/1000</f>
        <v>0</v>
      </c>
      <c r="M1695" s="12">
        <v>1</v>
      </c>
      <c r="P1695" s="56">
        <f>K1695/1000</f>
        <v>0</v>
      </c>
      <c r="Q1695" s="53"/>
      <c r="R1695" s="54"/>
    </row>
    <row r="1696" spans="1:18" hidden="1" x14ac:dyDescent="0.2">
      <c r="A1696" s="41" t="s">
        <v>93</v>
      </c>
      <c r="B1696" s="42" t="s">
        <v>456</v>
      </c>
      <c r="C1696" s="42" t="s">
        <v>21</v>
      </c>
      <c r="D1696" s="42" t="s">
        <v>99</v>
      </c>
      <c r="E1696" s="46" t="s">
        <v>94</v>
      </c>
      <c r="F1696" s="46" t="s">
        <v>26</v>
      </c>
      <c r="G1696" s="46" t="s">
        <v>27</v>
      </c>
      <c r="H1696" s="46" t="s">
        <v>28</v>
      </c>
      <c r="I1696" s="46"/>
      <c r="J1696" s="47">
        <v>0</v>
      </c>
      <c r="K1696" s="47">
        <v>0</v>
      </c>
      <c r="L1696" s="51">
        <f>L1697</f>
        <v>729.59</v>
      </c>
      <c r="P1696" s="52">
        <f>P1697</f>
        <v>729.59</v>
      </c>
      <c r="Q1696" s="53"/>
      <c r="R1696" s="54"/>
    </row>
    <row r="1697" spans="1:18" hidden="1" x14ac:dyDescent="0.2">
      <c r="A1697" s="41" t="s">
        <v>95</v>
      </c>
      <c r="B1697" s="42" t="s">
        <v>456</v>
      </c>
      <c r="C1697" s="42" t="s">
        <v>21</v>
      </c>
      <c r="D1697" s="42" t="s">
        <v>99</v>
      </c>
      <c r="E1697" s="46" t="s">
        <v>94</v>
      </c>
      <c r="F1697" s="46" t="s">
        <v>96</v>
      </c>
      <c r="G1697" s="46" t="s">
        <v>27</v>
      </c>
      <c r="H1697" s="46" t="s">
        <v>28</v>
      </c>
      <c r="I1697" s="46"/>
      <c r="J1697" s="47">
        <v>0</v>
      </c>
      <c r="K1697" s="47">
        <v>0</v>
      </c>
      <c r="L1697" s="51">
        <f>L1698+L1709+L1718+L1714</f>
        <v>729.59</v>
      </c>
      <c r="P1697" s="52">
        <f>P1698+P1709+P1718+P1714</f>
        <v>729.59</v>
      </c>
      <c r="Q1697" s="53"/>
      <c r="R1697" s="54"/>
    </row>
    <row r="1698" spans="1:18" ht="72" hidden="1" x14ac:dyDescent="0.2">
      <c r="A1698" s="41" t="s">
        <v>517</v>
      </c>
      <c r="B1698" s="42" t="s">
        <v>456</v>
      </c>
      <c r="C1698" s="42" t="s">
        <v>21</v>
      </c>
      <c r="D1698" s="42" t="s">
        <v>99</v>
      </c>
      <c r="E1698" s="46" t="s">
        <v>94</v>
      </c>
      <c r="F1698" s="46" t="s">
        <v>96</v>
      </c>
      <c r="G1698" s="46" t="s">
        <v>27</v>
      </c>
      <c r="H1698" s="46" t="s">
        <v>518</v>
      </c>
      <c r="I1698" s="46"/>
      <c r="J1698" s="47">
        <v>0</v>
      </c>
      <c r="K1698" s="47">
        <v>0</v>
      </c>
      <c r="L1698" s="51">
        <f>L1699+L1703+L1706</f>
        <v>666.49</v>
      </c>
      <c r="P1698" s="52">
        <f>P1699+P1703+P1706</f>
        <v>666.49</v>
      </c>
      <c r="Q1698" s="53"/>
      <c r="R1698" s="54"/>
    </row>
    <row r="1699" spans="1:18" ht="24" hidden="1" x14ac:dyDescent="0.2">
      <c r="A1699" s="41" t="s">
        <v>44</v>
      </c>
      <c r="B1699" s="42" t="s">
        <v>456</v>
      </c>
      <c r="C1699" s="42" t="s">
        <v>21</v>
      </c>
      <c r="D1699" s="42" t="s">
        <v>99</v>
      </c>
      <c r="E1699" s="46" t="s">
        <v>94</v>
      </c>
      <c r="F1699" s="46" t="s">
        <v>96</v>
      </c>
      <c r="G1699" s="46" t="s">
        <v>27</v>
      </c>
      <c r="H1699" s="46" t="s">
        <v>518</v>
      </c>
      <c r="I1699" s="46" t="s">
        <v>45</v>
      </c>
      <c r="J1699" s="47">
        <v>0</v>
      </c>
      <c r="K1699" s="47">
        <v>0</v>
      </c>
      <c r="L1699" s="51">
        <f>L1700</f>
        <v>402.26</v>
      </c>
      <c r="P1699" s="52">
        <f>P1700</f>
        <v>402.26</v>
      </c>
      <c r="Q1699" s="53"/>
      <c r="R1699" s="54"/>
    </row>
    <row r="1700" spans="1:18" x14ac:dyDescent="0.2">
      <c r="A1700" s="41" t="s">
        <v>140</v>
      </c>
      <c r="B1700" s="42" t="s">
        <v>456</v>
      </c>
      <c r="C1700" s="46" t="s">
        <v>38</v>
      </c>
      <c r="D1700" s="46"/>
      <c r="E1700" s="46"/>
      <c r="F1700" s="46"/>
      <c r="G1700" s="46"/>
      <c r="H1700" s="46"/>
      <c r="I1700" s="46"/>
      <c r="J1700" s="47">
        <v>201130</v>
      </c>
      <c r="K1700" s="47">
        <v>201130</v>
      </c>
      <c r="L1700" s="11">
        <f>L1701+L1702</f>
        <v>402.26</v>
      </c>
      <c r="P1700" s="11">
        <f>P1701+P1702</f>
        <v>402.26</v>
      </c>
      <c r="Q1700" s="53"/>
      <c r="R1700" s="54"/>
    </row>
    <row r="1701" spans="1:18" x14ac:dyDescent="0.2">
      <c r="A1701" s="41" t="s">
        <v>147</v>
      </c>
      <c r="B1701" s="42" t="s">
        <v>456</v>
      </c>
      <c r="C1701" s="46" t="s">
        <v>38</v>
      </c>
      <c r="D1701" s="46" t="s">
        <v>55</v>
      </c>
      <c r="E1701" s="46"/>
      <c r="F1701" s="46"/>
      <c r="G1701" s="46"/>
      <c r="H1701" s="46"/>
      <c r="I1701" s="68"/>
      <c r="J1701" s="47">
        <v>201130</v>
      </c>
      <c r="K1701" s="47">
        <v>201130</v>
      </c>
      <c r="L1701" s="55">
        <f>K1701/1000</f>
        <v>201.13</v>
      </c>
      <c r="M1701" s="12">
        <v>1</v>
      </c>
      <c r="P1701" s="56">
        <f>K1701/1000</f>
        <v>201.13</v>
      </c>
      <c r="Q1701" s="53"/>
      <c r="R1701" s="54"/>
    </row>
    <row r="1702" spans="1:18" ht="60" x14ac:dyDescent="0.2">
      <c r="A1702" s="41" t="s">
        <v>148</v>
      </c>
      <c r="B1702" s="42" t="s">
        <v>456</v>
      </c>
      <c r="C1702" s="46" t="s">
        <v>38</v>
      </c>
      <c r="D1702" s="46" t="s">
        <v>55</v>
      </c>
      <c r="E1702" s="46" t="s">
        <v>149</v>
      </c>
      <c r="F1702" s="46" t="s">
        <v>26</v>
      </c>
      <c r="G1702" s="46" t="s">
        <v>27</v>
      </c>
      <c r="H1702" s="46" t="s">
        <v>28</v>
      </c>
      <c r="I1702" s="68"/>
      <c r="J1702" s="47">
        <v>201130</v>
      </c>
      <c r="K1702" s="47">
        <v>201130</v>
      </c>
      <c r="L1702" s="55">
        <f>K1702/1000</f>
        <v>201.13</v>
      </c>
      <c r="M1702" s="12">
        <v>1</v>
      </c>
      <c r="P1702" s="56">
        <f>K1702/1000</f>
        <v>201.13</v>
      </c>
      <c r="Q1702" s="53"/>
      <c r="R1702" s="54"/>
    </row>
    <row r="1703" spans="1:18" ht="24" x14ac:dyDescent="0.2">
      <c r="A1703" s="41" t="s">
        <v>150</v>
      </c>
      <c r="B1703" s="42" t="s">
        <v>456</v>
      </c>
      <c r="C1703" s="46" t="s">
        <v>38</v>
      </c>
      <c r="D1703" s="46" t="s">
        <v>55</v>
      </c>
      <c r="E1703" s="46" t="s">
        <v>149</v>
      </c>
      <c r="F1703" s="46" t="s">
        <v>26</v>
      </c>
      <c r="G1703" s="46" t="s">
        <v>21</v>
      </c>
      <c r="H1703" s="46" t="s">
        <v>28</v>
      </c>
      <c r="I1703" s="68"/>
      <c r="J1703" s="47">
        <v>201130</v>
      </c>
      <c r="K1703" s="47">
        <v>201130</v>
      </c>
      <c r="L1703" s="51">
        <f>L1704</f>
        <v>201.13</v>
      </c>
      <c r="P1703" s="52">
        <f>P1704</f>
        <v>201.13</v>
      </c>
      <c r="Q1703" s="53"/>
      <c r="R1703" s="54"/>
    </row>
    <row r="1704" spans="1:18" ht="36" x14ac:dyDescent="0.2">
      <c r="A1704" s="41" t="s">
        <v>400</v>
      </c>
      <c r="B1704" s="42" t="s">
        <v>456</v>
      </c>
      <c r="C1704" s="46" t="s">
        <v>38</v>
      </c>
      <c r="D1704" s="46" t="s">
        <v>55</v>
      </c>
      <c r="E1704" s="46" t="s">
        <v>149</v>
      </c>
      <c r="F1704" s="46" t="s">
        <v>26</v>
      </c>
      <c r="G1704" s="46" t="s">
        <v>21</v>
      </c>
      <c r="H1704" s="46" t="s">
        <v>401</v>
      </c>
      <c r="I1704" s="68"/>
      <c r="J1704" s="47">
        <v>201130</v>
      </c>
      <c r="K1704" s="47">
        <v>201130</v>
      </c>
      <c r="L1704" s="11">
        <f>L1705</f>
        <v>201.13</v>
      </c>
      <c r="P1704" s="11">
        <f>P1705</f>
        <v>201.13</v>
      </c>
      <c r="Q1704" s="53"/>
      <c r="R1704" s="54"/>
    </row>
    <row r="1705" spans="1:18" ht="24" x14ac:dyDescent="0.2">
      <c r="A1705" s="41" t="s">
        <v>44</v>
      </c>
      <c r="B1705" s="42" t="s">
        <v>456</v>
      </c>
      <c r="C1705" s="46" t="s">
        <v>38</v>
      </c>
      <c r="D1705" s="46" t="s">
        <v>55</v>
      </c>
      <c r="E1705" s="46" t="s">
        <v>149</v>
      </c>
      <c r="F1705" s="46" t="s">
        <v>26</v>
      </c>
      <c r="G1705" s="46" t="s">
        <v>21</v>
      </c>
      <c r="H1705" s="46" t="s">
        <v>401</v>
      </c>
      <c r="I1705" s="46" t="s">
        <v>45</v>
      </c>
      <c r="J1705" s="47">
        <v>201130</v>
      </c>
      <c r="K1705" s="47">
        <v>201130</v>
      </c>
      <c r="L1705" s="55">
        <f>K1705/1000</f>
        <v>201.13</v>
      </c>
      <c r="M1705" s="12">
        <v>1</v>
      </c>
      <c r="P1705" s="56">
        <f>K1705/1000</f>
        <v>201.13</v>
      </c>
      <c r="Q1705" s="53"/>
      <c r="R1705" s="54"/>
    </row>
    <row r="1706" spans="1:18" ht="36" hidden="1" x14ac:dyDescent="0.2">
      <c r="A1706" s="41" t="s">
        <v>532</v>
      </c>
      <c r="B1706" s="42" t="s">
        <v>456</v>
      </c>
      <c r="C1706" s="46" t="s">
        <v>38</v>
      </c>
      <c r="D1706" s="46" t="s">
        <v>55</v>
      </c>
      <c r="E1706" s="46" t="s">
        <v>149</v>
      </c>
      <c r="F1706" s="46" t="s">
        <v>26</v>
      </c>
      <c r="G1706" s="46" t="s">
        <v>21</v>
      </c>
      <c r="H1706" s="46" t="s">
        <v>533</v>
      </c>
      <c r="I1706" s="46"/>
      <c r="J1706" s="47">
        <v>0</v>
      </c>
      <c r="K1706" s="47">
        <v>0</v>
      </c>
      <c r="L1706" s="51">
        <f>L1707</f>
        <v>63.1</v>
      </c>
      <c r="P1706" s="52">
        <f>P1707</f>
        <v>63.1</v>
      </c>
      <c r="Q1706" s="53"/>
      <c r="R1706" s="54"/>
    </row>
    <row r="1707" spans="1:18" x14ac:dyDescent="0.2">
      <c r="A1707" s="41" t="s">
        <v>168</v>
      </c>
      <c r="B1707" s="42" t="s">
        <v>456</v>
      </c>
      <c r="C1707" s="46" t="s">
        <v>51</v>
      </c>
      <c r="D1707" s="46"/>
      <c r="E1707" s="46"/>
      <c r="F1707" s="46"/>
      <c r="G1707" s="46"/>
      <c r="H1707" s="46"/>
      <c r="I1707" s="46"/>
      <c r="J1707" s="47">
        <v>63100</v>
      </c>
      <c r="K1707" s="47">
        <v>63100</v>
      </c>
      <c r="L1707" s="11">
        <f>L1708</f>
        <v>63.1</v>
      </c>
      <c r="P1707" s="11">
        <f>P1708</f>
        <v>63.1</v>
      </c>
      <c r="Q1707" s="53"/>
      <c r="R1707" s="54"/>
    </row>
    <row r="1708" spans="1:18" x14ac:dyDescent="0.2">
      <c r="A1708" s="41" t="s">
        <v>169</v>
      </c>
      <c r="B1708" s="42" t="s">
        <v>456</v>
      </c>
      <c r="C1708" s="46" t="s">
        <v>51</v>
      </c>
      <c r="D1708" s="46" t="s">
        <v>47</v>
      </c>
      <c r="E1708" s="46"/>
      <c r="F1708" s="46"/>
      <c r="G1708" s="46"/>
      <c r="H1708" s="46"/>
      <c r="I1708" s="46"/>
      <c r="J1708" s="47">
        <v>63100</v>
      </c>
      <c r="K1708" s="47">
        <v>63100</v>
      </c>
      <c r="L1708" s="55">
        <f>K1708/1000</f>
        <v>63.1</v>
      </c>
      <c r="M1708" s="12">
        <v>1</v>
      </c>
      <c r="P1708" s="56">
        <f>K1708/1000</f>
        <v>63.1</v>
      </c>
      <c r="Q1708" s="53"/>
      <c r="R1708" s="54"/>
    </row>
    <row r="1709" spans="1:18" ht="36" x14ac:dyDescent="0.2">
      <c r="A1709" s="41" t="s">
        <v>170</v>
      </c>
      <c r="B1709" s="42" t="s">
        <v>456</v>
      </c>
      <c r="C1709" s="46" t="s">
        <v>51</v>
      </c>
      <c r="D1709" s="46" t="s">
        <v>47</v>
      </c>
      <c r="E1709" s="46" t="s">
        <v>99</v>
      </c>
      <c r="F1709" s="46" t="s">
        <v>26</v>
      </c>
      <c r="G1709" s="46" t="s">
        <v>27</v>
      </c>
      <c r="H1709" s="46" t="s">
        <v>28</v>
      </c>
      <c r="I1709" s="46"/>
      <c r="J1709" s="47">
        <v>63100</v>
      </c>
      <c r="K1709" s="47">
        <v>63100</v>
      </c>
      <c r="L1709" s="51">
        <f>L1710</f>
        <v>63.1</v>
      </c>
      <c r="P1709" s="52">
        <f>P1710</f>
        <v>63.1</v>
      </c>
      <c r="Q1709" s="53"/>
      <c r="R1709" s="54"/>
    </row>
    <row r="1710" spans="1:18" ht="24" x14ac:dyDescent="0.2">
      <c r="A1710" s="41" t="s">
        <v>591</v>
      </c>
      <c r="B1710" s="42" t="s">
        <v>456</v>
      </c>
      <c r="C1710" s="46" t="s">
        <v>51</v>
      </c>
      <c r="D1710" s="46" t="s">
        <v>47</v>
      </c>
      <c r="E1710" s="46" t="s">
        <v>99</v>
      </c>
      <c r="F1710" s="46" t="s">
        <v>26</v>
      </c>
      <c r="G1710" s="46" t="s">
        <v>23</v>
      </c>
      <c r="H1710" s="46" t="s">
        <v>28</v>
      </c>
      <c r="I1710" s="46"/>
      <c r="J1710" s="47">
        <v>63100</v>
      </c>
      <c r="K1710" s="47">
        <v>63100</v>
      </c>
      <c r="L1710" s="51">
        <f>L1711</f>
        <v>63.1</v>
      </c>
      <c r="P1710" s="52">
        <f>P1711</f>
        <v>63.1</v>
      </c>
      <c r="Q1710" s="53"/>
      <c r="R1710" s="54"/>
    </row>
    <row r="1711" spans="1:18" hidden="1" x14ac:dyDescent="0.2">
      <c r="A1711" s="41" t="s">
        <v>407</v>
      </c>
      <c r="B1711" s="42" t="s">
        <v>456</v>
      </c>
      <c r="C1711" s="46" t="s">
        <v>51</v>
      </c>
      <c r="D1711" s="46" t="s">
        <v>47</v>
      </c>
      <c r="E1711" s="46" t="s">
        <v>99</v>
      </c>
      <c r="F1711" s="46" t="s">
        <v>26</v>
      </c>
      <c r="G1711" s="46" t="s">
        <v>23</v>
      </c>
      <c r="H1711" s="46" t="s">
        <v>408</v>
      </c>
      <c r="I1711" s="46"/>
      <c r="J1711" s="47">
        <v>0</v>
      </c>
      <c r="K1711" s="47">
        <v>0</v>
      </c>
      <c r="L1711" s="11">
        <f>L1712+L1713</f>
        <v>63.1</v>
      </c>
      <c r="P1711" s="11">
        <f>P1712+P1713</f>
        <v>63.1</v>
      </c>
      <c r="Q1711" s="53"/>
      <c r="R1711" s="54"/>
    </row>
    <row r="1712" spans="1:18" ht="24" hidden="1" x14ac:dyDescent="0.2">
      <c r="A1712" s="41" t="s">
        <v>44</v>
      </c>
      <c r="B1712" s="42" t="s">
        <v>456</v>
      </c>
      <c r="C1712" s="46" t="s">
        <v>51</v>
      </c>
      <c r="D1712" s="46" t="s">
        <v>47</v>
      </c>
      <c r="E1712" s="46" t="s">
        <v>99</v>
      </c>
      <c r="F1712" s="46" t="s">
        <v>26</v>
      </c>
      <c r="G1712" s="46" t="s">
        <v>23</v>
      </c>
      <c r="H1712" s="46" t="s">
        <v>408</v>
      </c>
      <c r="I1712" s="46" t="s">
        <v>45</v>
      </c>
      <c r="J1712" s="47">
        <v>0</v>
      </c>
      <c r="K1712" s="47">
        <v>0</v>
      </c>
      <c r="L1712" s="55">
        <f>K1712/1000</f>
        <v>0</v>
      </c>
      <c r="M1712" s="12">
        <v>1</v>
      </c>
      <c r="P1712" s="56">
        <f>K1712/1000</f>
        <v>0</v>
      </c>
      <c r="Q1712" s="53"/>
      <c r="R1712" s="54"/>
    </row>
    <row r="1713" spans="1:18" ht="24" x14ac:dyDescent="0.2">
      <c r="A1713" s="41" t="s">
        <v>409</v>
      </c>
      <c r="B1713" s="42" t="s">
        <v>456</v>
      </c>
      <c r="C1713" s="46" t="s">
        <v>51</v>
      </c>
      <c r="D1713" s="46" t="s">
        <v>47</v>
      </c>
      <c r="E1713" s="46" t="s">
        <v>99</v>
      </c>
      <c r="F1713" s="46" t="s">
        <v>26</v>
      </c>
      <c r="G1713" s="46" t="s">
        <v>23</v>
      </c>
      <c r="H1713" s="46" t="s">
        <v>410</v>
      </c>
      <c r="I1713" s="46"/>
      <c r="J1713" s="47">
        <v>63100</v>
      </c>
      <c r="K1713" s="47">
        <v>63100</v>
      </c>
      <c r="L1713" s="55">
        <f>K1713/1000</f>
        <v>63.1</v>
      </c>
      <c r="M1713" s="12">
        <v>1</v>
      </c>
      <c r="P1713" s="56">
        <f>K1713/1000</f>
        <v>63.1</v>
      </c>
      <c r="Q1713" s="53"/>
      <c r="R1713" s="54"/>
    </row>
    <row r="1714" spans="1:18" ht="24" x14ac:dyDescent="0.2">
      <c r="A1714" s="41" t="s">
        <v>44</v>
      </c>
      <c r="B1714" s="42" t="s">
        <v>456</v>
      </c>
      <c r="C1714" s="46" t="s">
        <v>51</v>
      </c>
      <c r="D1714" s="46" t="s">
        <v>47</v>
      </c>
      <c r="E1714" s="46" t="s">
        <v>99</v>
      </c>
      <c r="F1714" s="46" t="s">
        <v>26</v>
      </c>
      <c r="G1714" s="46" t="s">
        <v>23</v>
      </c>
      <c r="H1714" s="46" t="s">
        <v>410</v>
      </c>
      <c r="I1714" s="46" t="s">
        <v>45</v>
      </c>
      <c r="J1714" s="47">
        <v>63100</v>
      </c>
      <c r="K1714" s="47">
        <v>63100</v>
      </c>
      <c r="L1714" s="51">
        <f>L1715</f>
        <v>0</v>
      </c>
      <c r="P1714" s="52">
        <f>P1715</f>
        <v>0</v>
      </c>
      <c r="Q1714" s="53"/>
      <c r="R1714" s="54"/>
    </row>
    <row r="1715" spans="1:18" ht="24" hidden="1" x14ac:dyDescent="0.2">
      <c r="A1715" s="41" t="s">
        <v>171</v>
      </c>
      <c r="B1715" s="42" t="s">
        <v>456</v>
      </c>
      <c r="C1715" s="46" t="s">
        <v>51</v>
      </c>
      <c r="D1715" s="46" t="s">
        <v>47</v>
      </c>
      <c r="E1715" s="46" t="s">
        <v>99</v>
      </c>
      <c r="F1715" s="46" t="s">
        <v>26</v>
      </c>
      <c r="G1715" s="46" t="s">
        <v>47</v>
      </c>
      <c r="H1715" s="46" t="s">
        <v>28</v>
      </c>
      <c r="I1715" s="46"/>
      <c r="J1715" s="47">
        <v>0</v>
      </c>
      <c r="K1715" s="47">
        <v>0</v>
      </c>
      <c r="L1715" s="51">
        <f>L1716</f>
        <v>0</v>
      </c>
      <c r="P1715" s="52">
        <f>P1716</f>
        <v>0</v>
      </c>
      <c r="Q1715" s="53"/>
      <c r="R1715" s="54"/>
    </row>
    <row r="1716" spans="1:18" ht="24" hidden="1" x14ac:dyDescent="0.2">
      <c r="A1716" s="41" t="s">
        <v>411</v>
      </c>
      <c r="B1716" s="42" t="s">
        <v>456</v>
      </c>
      <c r="C1716" s="46" t="s">
        <v>51</v>
      </c>
      <c r="D1716" s="46" t="s">
        <v>47</v>
      </c>
      <c r="E1716" s="46" t="s">
        <v>99</v>
      </c>
      <c r="F1716" s="46" t="s">
        <v>26</v>
      </c>
      <c r="G1716" s="46" t="s">
        <v>47</v>
      </c>
      <c r="H1716" s="46" t="s">
        <v>412</v>
      </c>
      <c r="I1716" s="46"/>
      <c r="J1716" s="47">
        <v>0</v>
      </c>
      <c r="K1716" s="47">
        <v>0</v>
      </c>
      <c r="L1716" s="11">
        <f>L1717</f>
        <v>0</v>
      </c>
      <c r="P1716" s="11">
        <f>P1717</f>
        <v>0</v>
      </c>
      <c r="Q1716" s="53"/>
      <c r="R1716" s="54"/>
    </row>
    <row r="1717" spans="1:18" ht="24" hidden="1" x14ac:dyDescent="0.2">
      <c r="A1717" s="41" t="s">
        <v>44</v>
      </c>
      <c r="B1717" s="42" t="s">
        <v>456</v>
      </c>
      <c r="C1717" s="46" t="s">
        <v>51</v>
      </c>
      <c r="D1717" s="46" t="s">
        <v>47</v>
      </c>
      <c r="E1717" s="46" t="s">
        <v>99</v>
      </c>
      <c r="F1717" s="46" t="s">
        <v>26</v>
      </c>
      <c r="G1717" s="46" t="s">
        <v>47</v>
      </c>
      <c r="H1717" s="46" t="s">
        <v>412</v>
      </c>
      <c r="I1717" s="46" t="s">
        <v>45</v>
      </c>
      <c r="J1717" s="47">
        <v>0</v>
      </c>
      <c r="K1717" s="47">
        <v>0</v>
      </c>
      <c r="L1717" s="55">
        <f>K1717/1000</f>
        <v>0</v>
      </c>
      <c r="M1717" s="12">
        <v>1</v>
      </c>
      <c r="P1717" s="56">
        <f>K1717/1000</f>
        <v>0</v>
      </c>
      <c r="Q1717" s="53"/>
      <c r="R1717" s="54"/>
    </row>
    <row r="1718" spans="1:18" ht="24" hidden="1" x14ac:dyDescent="0.2">
      <c r="A1718" s="41" t="s">
        <v>413</v>
      </c>
      <c r="B1718" s="42" t="s">
        <v>456</v>
      </c>
      <c r="C1718" s="46" t="s">
        <v>51</v>
      </c>
      <c r="D1718" s="46" t="s">
        <v>47</v>
      </c>
      <c r="E1718" s="46" t="s">
        <v>99</v>
      </c>
      <c r="F1718" s="46" t="s">
        <v>26</v>
      </c>
      <c r="G1718" s="46" t="s">
        <v>47</v>
      </c>
      <c r="H1718" s="46" t="s">
        <v>414</v>
      </c>
      <c r="I1718" s="46"/>
      <c r="J1718" s="47">
        <v>0</v>
      </c>
      <c r="K1718" s="47">
        <v>0</v>
      </c>
      <c r="L1718" s="11">
        <f>L1719</f>
        <v>0</v>
      </c>
      <c r="P1718" s="11">
        <f>P1719</f>
        <v>0</v>
      </c>
      <c r="Q1718" s="53"/>
      <c r="R1718" s="54"/>
    </row>
    <row r="1719" spans="1:18" ht="24" hidden="1" x14ac:dyDescent="0.2">
      <c r="A1719" s="41" t="s">
        <v>44</v>
      </c>
      <c r="B1719" s="42" t="s">
        <v>456</v>
      </c>
      <c r="C1719" s="46" t="s">
        <v>51</v>
      </c>
      <c r="D1719" s="46" t="s">
        <v>47</v>
      </c>
      <c r="E1719" s="46" t="s">
        <v>99</v>
      </c>
      <c r="F1719" s="46" t="s">
        <v>26</v>
      </c>
      <c r="G1719" s="46" t="s">
        <v>47</v>
      </c>
      <c r="H1719" s="46" t="s">
        <v>414</v>
      </c>
      <c r="I1719" s="46" t="s">
        <v>45</v>
      </c>
      <c r="J1719" s="47">
        <v>0</v>
      </c>
      <c r="K1719" s="47">
        <v>0</v>
      </c>
      <c r="L1719" s="11">
        <f>L1720</f>
        <v>0</v>
      </c>
      <c r="P1719" s="11">
        <f>P1720</f>
        <v>0</v>
      </c>
      <c r="Q1719" s="53"/>
      <c r="R1719" s="54"/>
    </row>
    <row r="1720" spans="1:18" ht="36" hidden="1" x14ac:dyDescent="0.2">
      <c r="A1720" s="41" t="s">
        <v>415</v>
      </c>
      <c r="B1720" s="42" t="s">
        <v>456</v>
      </c>
      <c r="C1720" s="46" t="s">
        <v>51</v>
      </c>
      <c r="D1720" s="46" t="s">
        <v>47</v>
      </c>
      <c r="E1720" s="46" t="s">
        <v>99</v>
      </c>
      <c r="F1720" s="46" t="s">
        <v>26</v>
      </c>
      <c r="G1720" s="46" t="s">
        <v>47</v>
      </c>
      <c r="H1720" s="46" t="s">
        <v>416</v>
      </c>
      <c r="I1720" s="46"/>
      <c r="J1720" s="47">
        <v>0</v>
      </c>
      <c r="K1720" s="47">
        <v>0</v>
      </c>
      <c r="L1720" s="11">
        <f>L1721</f>
        <v>0</v>
      </c>
      <c r="P1720" s="11">
        <f>P1721</f>
        <v>0</v>
      </c>
      <c r="Q1720" s="53"/>
      <c r="R1720" s="54"/>
    </row>
    <row r="1721" spans="1:18" ht="24" hidden="1" x14ac:dyDescent="0.2">
      <c r="A1721" s="41" t="s">
        <v>44</v>
      </c>
      <c r="B1721" s="42" t="s">
        <v>456</v>
      </c>
      <c r="C1721" s="46" t="s">
        <v>51</v>
      </c>
      <c r="D1721" s="46" t="s">
        <v>47</v>
      </c>
      <c r="E1721" s="46" t="s">
        <v>99</v>
      </c>
      <c r="F1721" s="46" t="s">
        <v>26</v>
      </c>
      <c r="G1721" s="46" t="s">
        <v>47</v>
      </c>
      <c r="H1721" s="46" t="s">
        <v>416</v>
      </c>
      <c r="I1721" s="46" t="s">
        <v>45</v>
      </c>
      <c r="J1721" s="47">
        <v>0</v>
      </c>
      <c r="K1721" s="47">
        <v>0</v>
      </c>
      <c r="L1721" s="55">
        <f>K1721/1000</f>
        <v>0</v>
      </c>
      <c r="M1721" s="12">
        <v>1</v>
      </c>
      <c r="P1721" s="56">
        <f>K1721/1000</f>
        <v>0</v>
      </c>
      <c r="Q1721" s="53"/>
      <c r="R1721" s="54"/>
    </row>
    <row r="1722" spans="1:18" hidden="1" x14ac:dyDescent="0.2">
      <c r="A1722" s="41" t="s">
        <v>417</v>
      </c>
      <c r="B1722" s="42" t="s">
        <v>456</v>
      </c>
      <c r="C1722" s="46" t="s">
        <v>51</v>
      </c>
      <c r="D1722" s="46" t="s">
        <v>47</v>
      </c>
      <c r="E1722" s="46" t="s">
        <v>99</v>
      </c>
      <c r="F1722" s="46" t="s">
        <v>26</v>
      </c>
      <c r="G1722" s="46" t="s">
        <v>47</v>
      </c>
      <c r="H1722" s="46" t="s">
        <v>418</v>
      </c>
      <c r="I1722" s="46"/>
      <c r="J1722" s="47">
        <v>0</v>
      </c>
      <c r="K1722" s="47">
        <v>0</v>
      </c>
      <c r="L1722" s="51">
        <f t="shared" ref="L1722:L1728" si="14">L1723</f>
        <v>0</v>
      </c>
      <c r="P1722" s="52">
        <f t="shared" ref="P1722:P1728" si="15">P1723</f>
        <v>0</v>
      </c>
      <c r="Q1722" s="53"/>
      <c r="R1722" s="54"/>
    </row>
    <row r="1723" spans="1:18" ht="24" hidden="1" x14ac:dyDescent="0.2">
      <c r="A1723" s="41" t="s">
        <v>44</v>
      </c>
      <c r="B1723" s="42" t="s">
        <v>456</v>
      </c>
      <c r="C1723" s="46" t="s">
        <v>51</v>
      </c>
      <c r="D1723" s="46" t="s">
        <v>47</v>
      </c>
      <c r="E1723" s="46" t="s">
        <v>99</v>
      </c>
      <c r="F1723" s="46" t="s">
        <v>26</v>
      </c>
      <c r="G1723" s="46" t="s">
        <v>47</v>
      </c>
      <c r="H1723" s="46" t="s">
        <v>418</v>
      </c>
      <c r="I1723" s="46" t="s">
        <v>45</v>
      </c>
      <c r="J1723" s="47">
        <v>0</v>
      </c>
      <c r="K1723" s="47">
        <v>0</v>
      </c>
      <c r="L1723" s="51">
        <f t="shared" si="14"/>
        <v>0</v>
      </c>
      <c r="P1723" s="52">
        <f t="shared" si="15"/>
        <v>0</v>
      </c>
      <c r="Q1723" s="53"/>
      <c r="R1723" s="54"/>
    </row>
    <row r="1724" spans="1:18" hidden="1" x14ac:dyDescent="0.2">
      <c r="A1724" s="41" t="s">
        <v>421</v>
      </c>
      <c r="B1724" s="42" t="s">
        <v>456</v>
      </c>
      <c r="C1724" s="46" t="s">
        <v>51</v>
      </c>
      <c r="D1724" s="46" t="s">
        <v>47</v>
      </c>
      <c r="E1724" s="46" t="s">
        <v>99</v>
      </c>
      <c r="F1724" s="46" t="s">
        <v>26</v>
      </c>
      <c r="G1724" s="46" t="s">
        <v>47</v>
      </c>
      <c r="H1724" s="46" t="s">
        <v>422</v>
      </c>
      <c r="I1724" s="46"/>
      <c r="J1724" s="47">
        <v>0</v>
      </c>
      <c r="K1724" s="47">
        <v>0</v>
      </c>
      <c r="L1724" s="51">
        <f t="shared" si="14"/>
        <v>0</v>
      </c>
      <c r="P1724" s="52">
        <f t="shared" si="15"/>
        <v>0</v>
      </c>
      <c r="Q1724" s="53"/>
      <c r="R1724" s="54"/>
    </row>
    <row r="1725" spans="1:18" ht="24" hidden="1" x14ac:dyDescent="0.2">
      <c r="A1725" s="41" t="s">
        <v>44</v>
      </c>
      <c r="B1725" s="42" t="s">
        <v>456</v>
      </c>
      <c r="C1725" s="46" t="s">
        <v>51</v>
      </c>
      <c r="D1725" s="46" t="s">
        <v>47</v>
      </c>
      <c r="E1725" s="46" t="s">
        <v>99</v>
      </c>
      <c r="F1725" s="46" t="s">
        <v>26</v>
      </c>
      <c r="G1725" s="46" t="s">
        <v>47</v>
      </c>
      <c r="H1725" s="46" t="s">
        <v>422</v>
      </c>
      <c r="I1725" s="46" t="s">
        <v>45</v>
      </c>
      <c r="J1725" s="47">
        <v>0</v>
      </c>
      <c r="K1725" s="47">
        <v>0</v>
      </c>
      <c r="L1725" s="51">
        <f t="shared" si="14"/>
        <v>0</v>
      </c>
      <c r="P1725" s="52">
        <f t="shared" si="15"/>
        <v>0</v>
      </c>
      <c r="Q1725" s="53"/>
      <c r="R1725" s="54"/>
    </row>
    <row r="1726" spans="1:18" ht="24" hidden="1" x14ac:dyDescent="0.2">
      <c r="A1726" s="41" t="s">
        <v>423</v>
      </c>
      <c r="B1726" s="42" t="s">
        <v>456</v>
      </c>
      <c r="C1726" s="46" t="s">
        <v>51</v>
      </c>
      <c r="D1726" s="46" t="s">
        <v>47</v>
      </c>
      <c r="E1726" s="46" t="s">
        <v>99</v>
      </c>
      <c r="F1726" s="46" t="s">
        <v>26</v>
      </c>
      <c r="G1726" s="46" t="s">
        <v>47</v>
      </c>
      <c r="H1726" s="46" t="s">
        <v>424</v>
      </c>
      <c r="I1726" s="46"/>
      <c r="J1726" s="47">
        <v>0</v>
      </c>
      <c r="K1726" s="47">
        <v>0</v>
      </c>
      <c r="L1726" s="51">
        <f t="shared" si="14"/>
        <v>0</v>
      </c>
      <c r="P1726" s="52">
        <f t="shared" si="15"/>
        <v>0</v>
      </c>
      <c r="Q1726" s="53"/>
      <c r="R1726" s="54"/>
    </row>
    <row r="1727" spans="1:18" ht="24" hidden="1" x14ac:dyDescent="0.2">
      <c r="A1727" s="41" t="s">
        <v>44</v>
      </c>
      <c r="B1727" s="42" t="s">
        <v>456</v>
      </c>
      <c r="C1727" s="46" t="s">
        <v>51</v>
      </c>
      <c r="D1727" s="46" t="s">
        <v>47</v>
      </c>
      <c r="E1727" s="46" t="s">
        <v>99</v>
      </c>
      <c r="F1727" s="46" t="s">
        <v>26</v>
      </c>
      <c r="G1727" s="46" t="s">
        <v>47</v>
      </c>
      <c r="H1727" s="46" t="s">
        <v>424</v>
      </c>
      <c r="I1727" s="46" t="s">
        <v>45</v>
      </c>
      <c r="J1727" s="47">
        <v>0</v>
      </c>
      <c r="K1727" s="47">
        <v>0</v>
      </c>
      <c r="L1727" s="51">
        <f t="shared" si="14"/>
        <v>0</v>
      </c>
      <c r="P1727" s="52">
        <f t="shared" si="15"/>
        <v>0</v>
      </c>
      <c r="Q1727" s="53"/>
      <c r="R1727" s="54"/>
    </row>
    <row r="1728" spans="1:18" hidden="1" x14ac:dyDescent="0.2">
      <c r="A1728" s="41" t="s">
        <v>627</v>
      </c>
      <c r="B1728" s="42" t="s">
        <v>456</v>
      </c>
      <c r="C1728" s="46" t="s">
        <v>51</v>
      </c>
      <c r="D1728" s="46" t="s">
        <v>47</v>
      </c>
      <c r="E1728" s="46" t="s">
        <v>99</v>
      </c>
      <c r="F1728" s="46" t="s">
        <v>26</v>
      </c>
      <c r="G1728" s="46" t="s">
        <v>47</v>
      </c>
      <c r="H1728" s="46" t="s">
        <v>628</v>
      </c>
      <c r="I1728" s="46"/>
      <c r="J1728" s="47">
        <v>0</v>
      </c>
      <c r="K1728" s="47">
        <v>0</v>
      </c>
      <c r="L1728" s="11">
        <f t="shared" si="14"/>
        <v>0</v>
      </c>
      <c r="P1728" s="11">
        <f t="shared" si="15"/>
        <v>0</v>
      </c>
      <c r="Q1728" s="53"/>
      <c r="R1728" s="54"/>
    </row>
    <row r="1729" spans="1:18" hidden="1" x14ac:dyDescent="0.2">
      <c r="A1729" s="41" t="s">
        <v>427</v>
      </c>
      <c r="B1729" s="42" t="s">
        <v>456</v>
      </c>
      <c r="C1729" s="46" t="s">
        <v>51</v>
      </c>
      <c r="D1729" s="46" t="s">
        <v>47</v>
      </c>
      <c r="E1729" s="46" t="s">
        <v>99</v>
      </c>
      <c r="F1729" s="46" t="s">
        <v>26</v>
      </c>
      <c r="G1729" s="46" t="s">
        <v>47</v>
      </c>
      <c r="H1729" s="46" t="s">
        <v>428</v>
      </c>
      <c r="I1729" s="46"/>
      <c r="J1729" s="47">
        <v>0</v>
      </c>
      <c r="K1729" s="47">
        <v>0</v>
      </c>
      <c r="L1729" s="55">
        <f>K1729/1000</f>
        <v>0</v>
      </c>
      <c r="M1729" s="12">
        <v>1</v>
      </c>
      <c r="P1729" s="56">
        <f>K1729/1000</f>
        <v>0</v>
      </c>
      <c r="Q1729" s="53"/>
      <c r="R1729" s="54"/>
    </row>
    <row r="1730" spans="1:18" ht="24" hidden="1" x14ac:dyDescent="0.2">
      <c r="A1730" s="41" t="s">
        <v>44</v>
      </c>
      <c r="B1730" s="42" t="s">
        <v>456</v>
      </c>
      <c r="C1730" s="46" t="s">
        <v>51</v>
      </c>
      <c r="D1730" s="46" t="s">
        <v>47</v>
      </c>
      <c r="E1730" s="46" t="s">
        <v>99</v>
      </c>
      <c r="F1730" s="46" t="s">
        <v>26</v>
      </c>
      <c r="G1730" s="46" t="s">
        <v>47</v>
      </c>
      <c r="H1730" s="46" t="s">
        <v>428</v>
      </c>
      <c r="I1730" s="46" t="s">
        <v>45</v>
      </c>
      <c r="J1730" s="47">
        <v>0</v>
      </c>
      <c r="K1730" s="47">
        <v>0</v>
      </c>
      <c r="L1730" s="51" t="e">
        <f>L1731</f>
        <v>#REF!</v>
      </c>
      <c r="P1730" s="52" t="e">
        <f>P1731</f>
        <v>#REF!</v>
      </c>
      <c r="Q1730" s="53"/>
      <c r="R1730" s="54"/>
    </row>
    <row r="1731" spans="1:18" hidden="1" x14ac:dyDescent="0.2">
      <c r="A1731" s="41" t="s">
        <v>429</v>
      </c>
      <c r="B1731" s="42" t="s">
        <v>456</v>
      </c>
      <c r="C1731" s="46" t="s">
        <v>51</v>
      </c>
      <c r="D1731" s="46" t="s">
        <v>47</v>
      </c>
      <c r="E1731" s="46" t="s">
        <v>99</v>
      </c>
      <c r="F1731" s="46" t="s">
        <v>26</v>
      </c>
      <c r="G1731" s="46" t="s">
        <v>47</v>
      </c>
      <c r="H1731" s="46" t="s">
        <v>430</v>
      </c>
      <c r="I1731" s="46"/>
      <c r="J1731" s="47">
        <v>0</v>
      </c>
      <c r="K1731" s="47">
        <v>0</v>
      </c>
      <c r="L1731" s="51" t="e">
        <f>L1732</f>
        <v>#REF!</v>
      </c>
      <c r="P1731" s="52" t="e">
        <f>P1732</f>
        <v>#REF!</v>
      </c>
      <c r="Q1731" s="53"/>
      <c r="R1731" s="54"/>
    </row>
    <row r="1732" spans="1:18" ht="24" hidden="1" x14ac:dyDescent="0.2">
      <c r="A1732" s="41" t="s">
        <v>44</v>
      </c>
      <c r="B1732" s="42" t="s">
        <v>456</v>
      </c>
      <c r="C1732" s="46" t="s">
        <v>51</v>
      </c>
      <c r="D1732" s="46" t="s">
        <v>47</v>
      </c>
      <c r="E1732" s="46" t="s">
        <v>99</v>
      </c>
      <c r="F1732" s="46" t="s">
        <v>26</v>
      </c>
      <c r="G1732" s="46" t="s">
        <v>47</v>
      </c>
      <c r="H1732" s="46" t="s">
        <v>430</v>
      </c>
      <c r="I1732" s="46" t="s">
        <v>45</v>
      </c>
      <c r="J1732" s="47">
        <v>0</v>
      </c>
      <c r="K1732" s="47">
        <v>0</v>
      </c>
      <c r="L1732" s="51" t="e">
        <f>L1742+L1733</f>
        <v>#REF!</v>
      </c>
      <c r="P1732" s="52" t="e">
        <f>P1742+P1733</f>
        <v>#REF!</v>
      </c>
      <c r="Q1732" s="53"/>
      <c r="R1732" s="54"/>
    </row>
    <row r="1733" spans="1:18" ht="36" hidden="1" x14ac:dyDescent="0.2">
      <c r="A1733" s="41" t="s">
        <v>623</v>
      </c>
      <c r="B1733" s="42" t="s">
        <v>456</v>
      </c>
      <c r="C1733" s="46" t="s">
        <v>51</v>
      </c>
      <c r="D1733" s="46" t="s">
        <v>47</v>
      </c>
      <c r="E1733" s="46" t="s">
        <v>99</v>
      </c>
      <c r="F1733" s="46" t="s">
        <v>26</v>
      </c>
      <c r="G1733" s="46" t="s">
        <v>47</v>
      </c>
      <c r="H1733" s="46" t="s">
        <v>624</v>
      </c>
      <c r="I1733" s="46"/>
      <c r="J1733" s="47">
        <v>0</v>
      </c>
      <c r="K1733" s="47">
        <v>0</v>
      </c>
      <c r="L1733" s="51">
        <f>L1734+L1738</f>
        <v>0</v>
      </c>
      <c r="P1733" s="52">
        <f>P1734+P1738</f>
        <v>0</v>
      </c>
      <c r="Q1733" s="53"/>
      <c r="R1733" s="54"/>
    </row>
    <row r="1734" spans="1:18" ht="24" hidden="1" x14ac:dyDescent="0.2">
      <c r="A1734" s="41" t="s">
        <v>44</v>
      </c>
      <c r="B1734" s="42" t="s">
        <v>456</v>
      </c>
      <c r="C1734" s="46" t="s">
        <v>51</v>
      </c>
      <c r="D1734" s="46" t="s">
        <v>47</v>
      </c>
      <c r="E1734" s="46" t="s">
        <v>99</v>
      </c>
      <c r="F1734" s="46" t="s">
        <v>26</v>
      </c>
      <c r="G1734" s="46" t="s">
        <v>47</v>
      </c>
      <c r="H1734" s="46" t="s">
        <v>624</v>
      </c>
      <c r="I1734" s="46" t="s">
        <v>45</v>
      </c>
      <c r="J1734" s="47">
        <v>0</v>
      </c>
      <c r="K1734" s="47">
        <v>0</v>
      </c>
      <c r="L1734" s="51">
        <f>L1735</f>
        <v>0</v>
      </c>
      <c r="P1734" s="52">
        <f>P1735</f>
        <v>0</v>
      </c>
      <c r="Q1734" s="53"/>
      <c r="R1734" s="54"/>
    </row>
    <row r="1735" spans="1:18" ht="72" hidden="1" x14ac:dyDescent="0.2">
      <c r="A1735" s="41" t="s">
        <v>625</v>
      </c>
      <c r="B1735" s="42" t="s">
        <v>456</v>
      </c>
      <c r="C1735" s="46" t="s">
        <v>51</v>
      </c>
      <c r="D1735" s="46" t="s">
        <v>47</v>
      </c>
      <c r="E1735" s="46" t="s">
        <v>99</v>
      </c>
      <c r="F1735" s="46" t="s">
        <v>26</v>
      </c>
      <c r="G1735" s="46" t="s">
        <v>47</v>
      </c>
      <c r="H1735" s="46" t="s">
        <v>626</v>
      </c>
      <c r="I1735" s="46"/>
      <c r="J1735" s="47">
        <v>0</v>
      </c>
      <c r="K1735" s="47">
        <v>0</v>
      </c>
      <c r="L1735" s="51">
        <f>L1736</f>
        <v>0</v>
      </c>
      <c r="P1735" s="52">
        <f>P1736</f>
        <v>0</v>
      </c>
      <c r="Q1735" s="53"/>
      <c r="R1735" s="54"/>
    </row>
    <row r="1736" spans="1:18" ht="24" hidden="1" x14ac:dyDescent="0.2">
      <c r="A1736" s="41" t="s">
        <v>44</v>
      </c>
      <c r="B1736" s="42" t="s">
        <v>456</v>
      </c>
      <c r="C1736" s="46" t="s">
        <v>51</v>
      </c>
      <c r="D1736" s="46" t="s">
        <v>47</v>
      </c>
      <c r="E1736" s="46" t="s">
        <v>99</v>
      </c>
      <c r="F1736" s="46" t="s">
        <v>26</v>
      </c>
      <c r="G1736" s="46" t="s">
        <v>47</v>
      </c>
      <c r="H1736" s="46" t="s">
        <v>626</v>
      </c>
      <c r="I1736" s="46" t="s">
        <v>45</v>
      </c>
      <c r="J1736" s="47">
        <v>0</v>
      </c>
      <c r="K1736" s="47">
        <v>0</v>
      </c>
      <c r="L1736" s="11">
        <f>L1737</f>
        <v>0</v>
      </c>
      <c r="P1736" s="11">
        <f>P1737</f>
        <v>0</v>
      </c>
      <c r="Q1736" s="53"/>
      <c r="R1736" s="54"/>
    </row>
    <row r="1737" spans="1:18" ht="24" hidden="1" x14ac:dyDescent="0.2">
      <c r="A1737" s="41" t="s">
        <v>403</v>
      </c>
      <c r="B1737" s="42" t="s">
        <v>456</v>
      </c>
      <c r="C1737" s="46" t="s">
        <v>51</v>
      </c>
      <c r="D1737" s="46" t="s">
        <v>47</v>
      </c>
      <c r="E1737" s="46" t="s">
        <v>99</v>
      </c>
      <c r="F1737" s="46" t="s">
        <v>26</v>
      </c>
      <c r="G1737" s="46" t="s">
        <v>47</v>
      </c>
      <c r="H1737" s="46" t="s">
        <v>404</v>
      </c>
      <c r="I1737" s="46"/>
      <c r="J1737" s="47">
        <v>0</v>
      </c>
      <c r="K1737" s="47">
        <v>0</v>
      </c>
      <c r="L1737" s="55">
        <f>K1737/1000</f>
        <v>0</v>
      </c>
      <c r="M1737" s="12">
        <v>1</v>
      </c>
      <c r="P1737" s="56">
        <f>K1737/1000</f>
        <v>0</v>
      </c>
      <c r="Q1737" s="53"/>
      <c r="R1737" s="54"/>
    </row>
    <row r="1738" spans="1:18" ht="24" hidden="1" x14ac:dyDescent="0.2">
      <c r="A1738" s="41" t="s">
        <v>44</v>
      </c>
      <c r="B1738" s="42" t="s">
        <v>456</v>
      </c>
      <c r="C1738" s="46" t="s">
        <v>51</v>
      </c>
      <c r="D1738" s="46" t="s">
        <v>47</v>
      </c>
      <c r="E1738" s="46" t="s">
        <v>99</v>
      </c>
      <c r="F1738" s="46" t="s">
        <v>26</v>
      </c>
      <c r="G1738" s="46" t="s">
        <v>47</v>
      </c>
      <c r="H1738" s="46" t="s">
        <v>404</v>
      </c>
      <c r="I1738" s="46" t="s">
        <v>45</v>
      </c>
      <c r="J1738" s="47">
        <v>0</v>
      </c>
      <c r="K1738" s="47">
        <v>0</v>
      </c>
      <c r="L1738" s="51">
        <f>L1739</f>
        <v>0</v>
      </c>
      <c r="P1738" s="52">
        <f>P1739</f>
        <v>0</v>
      </c>
      <c r="Q1738" s="53"/>
      <c r="R1738" s="54"/>
    </row>
    <row r="1739" spans="1:18" ht="36" hidden="1" x14ac:dyDescent="0.2">
      <c r="A1739" s="41" t="s">
        <v>405</v>
      </c>
      <c r="B1739" s="42" t="s">
        <v>456</v>
      </c>
      <c r="C1739" s="46" t="s">
        <v>51</v>
      </c>
      <c r="D1739" s="46" t="s">
        <v>47</v>
      </c>
      <c r="E1739" s="46" t="s">
        <v>99</v>
      </c>
      <c r="F1739" s="46" t="s">
        <v>26</v>
      </c>
      <c r="G1739" s="46" t="s">
        <v>47</v>
      </c>
      <c r="H1739" s="46" t="s">
        <v>406</v>
      </c>
      <c r="I1739" s="46"/>
      <c r="J1739" s="47">
        <v>0</v>
      </c>
      <c r="K1739" s="47">
        <v>0</v>
      </c>
      <c r="L1739" s="51">
        <f>L1740</f>
        <v>0</v>
      </c>
      <c r="P1739" s="52">
        <f>P1740</f>
        <v>0</v>
      </c>
      <c r="Q1739" s="53"/>
      <c r="R1739" s="54"/>
    </row>
    <row r="1740" spans="1:18" ht="24" hidden="1" x14ac:dyDescent="0.2">
      <c r="A1740" s="41" t="s">
        <v>44</v>
      </c>
      <c r="B1740" s="42" t="s">
        <v>456</v>
      </c>
      <c r="C1740" s="46" t="s">
        <v>51</v>
      </c>
      <c r="D1740" s="46" t="s">
        <v>47</v>
      </c>
      <c r="E1740" s="46" t="s">
        <v>99</v>
      </c>
      <c r="F1740" s="46" t="s">
        <v>26</v>
      </c>
      <c r="G1740" s="46" t="s">
        <v>47</v>
      </c>
      <c r="H1740" s="46" t="s">
        <v>406</v>
      </c>
      <c r="I1740" s="46" t="s">
        <v>45</v>
      </c>
      <c r="J1740" s="47">
        <v>0</v>
      </c>
      <c r="K1740" s="47">
        <v>0</v>
      </c>
      <c r="L1740" s="11">
        <f>L1741</f>
        <v>0</v>
      </c>
      <c r="P1740" s="11">
        <f>P1741</f>
        <v>0</v>
      </c>
      <c r="Q1740" s="53"/>
      <c r="R1740" s="54"/>
    </row>
    <row r="1741" spans="1:18" hidden="1" x14ac:dyDescent="0.2">
      <c r="A1741" s="41" t="s">
        <v>93</v>
      </c>
      <c r="B1741" s="42" t="s">
        <v>456</v>
      </c>
      <c r="C1741" s="42" t="s">
        <v>51</v>
      </c>
      <c r="D1741" s="42" t="s">
        <v>47</v>
      </c>
      <c r="E1741" s="46" t="s">
        <v>94</v>
      </c>
      <c r="F1741" s="46" t="s">
        <v>26</v>
      </c>
      <c r="G1741" s="46" t="s">
        <v>27</v>
      </c>
      <c r="H1741" s="46" t="s">
        <v>28</v>
      </c>
      <c r="I1741" s="46"/>
      <c r="J1741" s="47">
        <v>0</v>
      </c>
      <c r="K1741" s="47">
        <v>0</v>
      </c>
      <c r="L1741" s="55">
        <f>K1741/1000</f>
        <v>0</v>
      </c>
      <c r="M1741" s="12">
        <v>1</v>
      </c>
      <c r="P1741" s="56">
        <f>K1741/1000</f>
        <v>0</v>
      </c>
      <c r="Q1741" s="53"/>
      <c r="R1741" s="54"/>
    </row>
    <row r="1742" spans="1:18" hidden="1" x14ac:dyDescent="0.2">
      <c r="A1742" s="41" t="s">
        <v>95</v>
      </c>
      <c r="B1742" s="42" t="s">
        <v>456</v>
      </c>
      <c r="C1742" s="42" t="s">
        <v>51</v>
      </c>
      <c r="D1742" s="42" t="s">
        <v>47</v>
      </c>
      <c r="E1742" s="46" t="s">
        <v>94</v>
      </c>
      <c r="F1742" s="46" t="s">
        <v>96</v>
      </c>
      <c r="G1742" s="46" t="s">
        <v>27</v>
      </c>
      <c r="H1742" s="46" t="s">
        <v>28</v>
      </c>
      <c r="I1742" s="46"/>
      <c r="J1742" s="47">
        <v>0</v>
      </c>
      <c r="K1742" s="47">
        <v>0</v>
      </c>
      <c r="L1742" s="11" t="e">
        <f>L1743+L1747+L1751+#REF!+#REF!+#REF!+#REF!+#REF!</f>
        <v>#REF!</v>
      </c>
      <c r="P1742" s="11" t="e">
        <f>P1743+P1747+P1751+#REF!+#REF!+#REF!+#REF!+#REF!</f>
        <v>#REF!</v>
      </c>
      <c r="Q1742" s="53"/>
      <c r="R1742" s="54"/>
    </row>
    <row r="1743" spans="1:18" ht="72" hidden="1" x14ac:dyDescent="0.2">
      <c r="A1743" s="41" t="s">
        <v>517</v>
      </c>
      <c r="B1743" s="42" t="s">
        <v>456</v>
      </c>
      <c r="C1743" s="42" t="s">
        <v>51</v>
      </c>
      <c r="D1743" s="42" t="s">
        <v>47</v>
      </c>
      <c r="E1743" s="46" t="s">
        <v>94</v>
      </c>
      <c r="F1743" s="46" t="s">
        <v>96</v>
      </c>
      <c r="G1743" s="46" t="s">
        <v>27</v>
      </c>
      <c r="H1743" s="46" t="s">
        <v>518</v>
      </c>
      <c r="I1743" s="46"/>
      <c r="J1743" s="47">
        <v>0</v>
      </c>
      <c r="K1743" s="47">
        <v>0</v>
      </c>
      <c r="L1743" s="11">
        <f>L1744</f>
        <v>0</v>
      </c>
      <c r="P1743" s="11">
        <f>P1744</f>
        <v>0</v>
      </c>
      <c r="Q1743" s="53"/>
      <c r="R1743" s="54"/>
    </row>
    <row r="1744" spans="1:18" ht="24" hidden="1" x14ac:dyDescent="0.2">
      <c r="A1744" s="41" t="s">
        <v>44</v>
      </c>
      <c r="B1744" s="42" t="s">
        <v>456</v>
      </c>
      <c r="C1744" s="42" t="s">
        <v>51</v>
      </c>
      <c r="D1744" s="42" t="s">
        <v>47</v>
      </c>
      <c r="E1744" s="46" t="s">
        <v>94</v>
      </c>
      <c r="F1744" s="46" t="s">
        <v>96</v>
      </c>
      <c r="G1744" s="46" t="s">
        <v>27</v>
      </c>
      <c r="H1744" s="46" t="s">
        <v>518</v>
      </c>
      <c r="I1744" s="46" t="s">
        <v>45</v>
      </c>
      <c r="J1744" s="47">
        <v>0</v>
      </c>
      <c r="K1744" s="47">
        <v>0</v>
      </c>
      <c r="L1744" s="11">
        <f>L1745</f>
        <v>0</v>
      </c>
      <c r="P1744" s="11">
        <f>P1745</f>
        <v>0</v>
      </c>
      <c r="Q1744" s="53"/>
      <c r="R1744" s="54"/>
    </row>
    <row r="1745" spans="1:18" hidden="1" x14ac:dyDescent="0.2">
      <c r="A1745" s="41" t="s">
        <v>194</v>
      </c>
      <c r="B1745" s="42" t="s">
        <v>456</v>
      </c>
      <c r="C1745" s="42">
        <v>11</v>
      </c>
      <c r="D1745" s="42"/>
      <c r="E1745" s="42"/>
      <c r="F1745" s="42"/>
      <c r="G1745" s="42"/>
      <c r="H1745" s="42"/>
      <c r="I1745" s="42"/>
      <c r="J1745" s="47">
        <v>0</v>
      </c>
      <c r="K1745" s="47">
        <v>0</v>
      </c>
      <c r="L1745" s="11">
        <f>L1746</f>
        <v>0</v>
      </c>
      <c r="P1745" s="11">
        <f>P1746</f>
        <v>0</v>
      </c>
      <c r="Q1745" s="53"/>
      <c r="R1745" s="54"/>
    </row>
    <row r="1746" spans="1:18" hidden="1" x14ac:dyDescent="0.2">
      <c r="A1746" s="41" t="s">
        <v>448</v>
      </c>
      <c r="B1746" s="42" t="s">
        <v>456</v>
      </c>
      <c r="C1746" s="42">
        <v>11</v>
      </c>
      <c r="D1746" s="42" t="s">
        <v>23</v>
      </c>
      <c r="E1746" s="42"/>
      <c r="F1746" s="42"/>
      <c r="G1746" s="42"/>
      <c r="H1746" s="42"/>
      <c r="I1746" s="42"/>
      <c r="J1746" s="47">
        <v>0</v>
      </c>
      <c r="K1746" s="47">
        <v>0</v>
      </c>
      <c r="L1746" s="55">
        <f>K1746/1000</f>
        <v>0</v>
      </c>
      <c r="M1746" s="12">
        <v>1</v>
      </c>
      <c r="P1746" s="56">
        <f>K1746/1000</f>
        <v>0</v>
      </c>
      <c r="Q1746" s="53"/>
      <c r="R1746" s="54"/>
    </row>
    <row r="1747" spans="1:18" ht="36" hidden="1" x14ac:dyDescent="0.2">
      <c r="A1747" s="41" t="s">
        <v>196</v>
      </c>
      <c r="B1747" s="42" t="s">
        <v>456</v>
      </c>
      <c r="C1747" s="42">
        <v>11</v>
      </c>
      <c r="D1747" s="42" t="s">
        <v>23</v>
      </c>
      <c r="E1747" s="46" t="s">
        <v>51</v>
      </c>
      <c r="F1747" s="46" t="s">
        <v>26</v>
      </c>
      <c r="G1747" s="46" t="s">
        <v>27</v>
      </c>
      <c r="H1747" s="46" t="s">
        <v>28</v>
      </c>
      <c r="I1747" s="42"/>
      <c r="J1747" s="47">
        <v>0</v>
      </c>
      <c r="K1747" s="47">
        <v>0</v>
      </c>
      <c r="L1747" s="11">
        <f>L1748</f>
        <v>0</v>
      </c>
      <c r="P1747" s="11">
        <f>P1748</f>
        <v>0</v>
      </c>
      <c r="Q1747" s="53"/>
      <c r="R1747" s="54"/>
    </row>
    <row r="1748" spans="1:18" ht="48" hidden="1" x14ac:dyDescent="0.2">
      <c r="A1748" s="41" t="s">
        <v>197</v>
      </c>
      <c r="B1748" s="42" t="s">
        <v>456</v>
      </c>
      <c r="C1748" s="42">
        <v>11</v>
      </c>
      <c r="D1748" s="42" t="s">
        <v>23</v>
      </c>
      <c r="E1748" s="46" t="s">
        <v>51</v>
      </c>
      <c r="F1748" s="46" t="s">
        <v>26</v>
      </c>
      <c r="G1748" s="46" t="s">
        <v>21</v>
      </c>
      <c r="H1748" s="46" t="s">
        <v>28</v>
      </c>
      <c r="I1748" s="42"/>
      <c r="J1748" s="47">
        <v>0</v>
      </c>
      <c r="K1748" s="47">
        <v>0</v>
      </c>
      <c r="L1748" s="11">
        <f>L1749</f>
        <v>0</v>
      </c>
      <c r="P1748" s="11">
        <f>P1749</f>
        <v>0</v>
      </c>
      <c r="Q1748" s="53"/>
      <c r="R1748" s="54"/>
    </row>
    <row r="1749" spans="1:18" ht="60" hidden="1" x14ac:dyDescent="0.2">
      <c r="A1749" s="41" t="s">
        <v>629</v>
      </c>
      <c r="B1749" s="42" t="s">
        <v>456</v>
      </c>
      <c r="C1749" s="42">
        <v>11</v>
      </c>
      <c r="D1749" s="42" t="s">
        <v>23</v>
      </c>
      <c r="E1749" s="46" t="s">
        <v>51</v>
      </c>
      <c r="F1749" s="46" t="s">
        <v>26</v>
      </c>
      <c r="G1749" s="46" t="s">
        <v>21</v>
      </c>
      <c r="H1749" s="46" t="s">
        <v>630</v>
      </c>
      <c r="I1749" s="46"/>
      <c r="J1749" s="47">
        <v>0</v>
      </c>
      <c r="K1749" s="47">
        <v>0</v>
      </c>
      <c r="L1749" s="11">
        <f>L1750</f>
        <v>0</v>
      </c>
      <c r="P1749" s="11">
        <f>P1750</f>
        <v>0</v>
      </c>
      <c r="Q1749" s="53"/>
      <c r="R1749" s="54"/>
    </row>
    <row r="1750" spans="1:18" ht="24" hidden="1" x14ac:dyDescent="0.2">
      <c r="A1750" s="41" t="s">
        <v>44</v>
      </c>
      <c r="B1750" s="42" t="s">
        <v>456</v>
      </c>
      <c r="C1750" s="42">
        <v>11</v>
      </c>
      <c r="D1750" s="42" t="s">
        <v>23</v>
      </c>
      <c r="E1750" s="46" t="s">
        <v>51</v>
      </c>
      <c r="F1750" s="46" t="s">
        <v>26</v>
      </c>
      <c r="G1750" s="46" t="s">
        <v>21</v>
      </c>
      <c r="H1750" s="46" t="s">
        <v>630</v>
      </c>
      <c r="I1750" s="46" t="s">
        <v>45</v>
      </c>
      <c r="J1750" s="47">
        <v>0</v>
      </c>
      <c r="K1750" s="47">
        <v>0</v>
      </c>
      <c r="L1750" s="55">
        <f>K1750/1000</f>
        <v>0</v>
      </c>
      <c r="M1750" s="12">
        <v>1</v>
      </c>
      <c r="P1750" s="56">
        <f>K1750/1000</f>
        <v>0</v>
      </c>
      <c r="Q1750" s="53"/>
      <c r="R1750" s="54"/>
    </row>
    <row r="1751" spans="1:18" ht="60" hidden="1" x14ac:dyDescent="0.2">
      <c r="A1751" s="41" t="s">
        <v>629</v>
      </c>
      <c r="B1751" s="42" t="s">
        <v>456</v>
      </c>
      <c r="C1751" s="42">
        <v>11</v>
      </c>
      <c r="D1751" s="42" t="s">
        <v>23</v>
      </c>
      <c r="E1751" s="46" t="s">
        <v>51</v>
      </c>
      <c r="F1751" s="46" t="s">
        <v>26</v>
      </c>
      <c r="G1751" s="46" t="s">
        <v>21</v>
      </c>
      <c r="H1751" s="46" t="s">
        <v>631</v>
      </c>
      <c r="I1751" s="46"/>
      <c r="J1751" s="47">
        <v>0</v>
      </c>
      <c r="K1751" s="47">
        <v>0</v>
      </c>
      <c r="L1751" s="11" t="e">
        <f>L1752</f>
        <v>#REF!</v>
      </c>
      <c r="P1751" s="11" t="e">
        <f>P1752</f>
        <v>#REF!</v>
      </c>
      <c r="Q1751" s="53"/>
      <c r="R1751" s="54"/>
    </row>
    <row r="1752" spans="1:18" ht="24" hidden="1" x14ac:dyDescent="0.2">
      <c r="A1752" s="41" t="s">
        <v>44</v>
      </c>
      <c r="B1752" s="42" t="s">
        <v>456</v>
      </c>
      <c r="C1752" s="42">
        <v>11</v>
      </c>
      <c r="D1752" s="42" t="s">
        <v>23</v>
      </c>
      <c r="E1752" s="46" t="s">
        <v>51</v>
      </c>
      <c r="F1752" s="46" t="s">
        <v>26</v>
      </c>
      <c r="G1752" s="46" t="s">
        <v>21</v>
      </c>
      <c r="H1752" s="46" t="s">
        <v>631</v>
      </c>
      <c r="I1752" s="46" t="s">
        <v>45</v>
      </c>
      <c r="J1752" s="47">
        <v>0</v>
      </c>
      <c r="K1752" s="47">
        <v>0</v>
      </c>
      <c r="L1752" s="11" t="e">
        <f>#REF!</f>
        <v>#REF!</v>
      </c>
      <c r="P1752" s="11" t="e">
        <f>#REF!</f>
        <v>#REF!</v>
      </c>
      <c r="Q1752" s="53"/>
      <c r="R1752" s="54"/>
    </row>
    <row r="1753" spans="1:18" ht="36" x14ac:dyDescent="0.2">
      <c r="A1753" s="41" t="s">
        <v>457</v>
      </c>
      <c r="B1753" s="42" t="s">
        <v>458</v>
      </c>
      <c r="C1753" s="42"/>
      <c r="D1753" s="42"/>
      <c r="E1753" s="42"/>
      <c r="F1753" s="42"/>
      <c r="G1753" s="42"/>
      <c r="H1753" s="42"/>
      <c r="I1753" s="42"/>
      <c r="J1753" s="43">
        <v>3204460</v>
      </c>
      <c r="K1753" s="43">
        <v>3204460</v>
      </c>
      <c r="L1753" s="65" t="e">
        <f>L1754+L1811+L1819</f>
        <v>#REF!</v>
      </c>
      <c r="P1753" s="66" t="e">
        <f>P1754+P1811+P1819</f>
        <v>#REF!</v>
      </c>
      <c r="Q1753" s="53"/>
      <c r="R1753" s="54"/>
    </row>
    <row r="1754" spans="1:18" x14ac:dyDescent="0.2">
      <c r="A1754" s="41" t="s">
        <v>20</v>
      </c>
      <c r="B1754" s="42" t="s">
        <v>458</v>
      </c>
      <c r="C1754" s="46" t="s">
        <v>21</v>
      </c>
      <c r="D1754" s="46"/>
      <c r="E1754" s="46"/>
      <c r="F1754" s="46"/>
      <c r="G1754" s="46"/>
      <c r="H1754" s="46"/>
      <c r="I1754" s="42"/>
      <c r="J1754" s="43">
        <v>2721900</v>
      </c>
      <c r="K1754" s="43">
        <v>2721900</v>
      </c>
      <c r="L1754" s="65">
        <f>L1755</f>
        <v>1023.78</v>
      </c>
      <c r="P1754" s="66">
        <f>P1755</f>
        <v>1023.78</v>
      </c>
      <c r="Q1754" s="53"/>
      <c r="R1754" s="54"/>
    </row>
    <row r="1755" spans="1:18" x14ac:dyDescent="0.2">
      <c r="A1755" s="41" t="s">
        <v>98</v>
      </c>
      <c r="B1755" s="42" t="s">
        <v>458</v>
      </c>
      <c r="C1755" s="46" t="s">
        <v>21</v>
      </c>
      <c r="D1755" s="46" t="s">
        <v>99</v>
      </c>
      <c r="E1755" s="42"/>
      <c r="F1755" s="42"/>
      <c r="G1755" s="42"/>
      <c r="H1755" s="42"/>
      <c r="I1755" s="42"/>
      <c r="J1755" s="43">
        <v>2721900</v>
      </c>
      <c r="K1755" s="43">
        <v>2721900</v>
      </c>
      <c r="L1755" s="65">
        <f>L1756+L1785+L1767+L1773+L1779</f>
        <v>1023.78</v>
      </c>
      <c r="P1755" s="66">
        <f>P1756+P1785+P1767+P1773+P1779</f>
        <v>1023.78</v>
      </c>
      <c r="Q1755" s="53"/>
      <c r="R1755" s="54"/>
    </row>
    <row r="1756" spans="1:18" ht="48" x14ac:dyDescent="0.2">
      <c r="A1756" s="41" t="s">
        <v>39</v>
      </c>
      <c r="B1756" s="42" t="s">
        <v>458</v>
      </c>
      <c r="C1756" s="46" t="s">
        <v>21</v>
      </c>
      <c r="D1756" s="46" t="s">
        <v>99</v>
      </c>
      <c r="E1756" s="46" t="s">
        <v>40</v>
      </c>
      <c r="F1756" s="46" t="s">
        <v>26</v>
      </c>
      <c r="G1756" s="46" t="s">
        <v>27</v>
      </c>
      <c r="H1756" s="46" t="s">
        <v>28</v>
      </c>
      <c r="I1756" s="42"/>
      <c r="J1756" s="43">
        <v>23040</v>
      </c>
      <c r="K1756" s="43">
        <v>23040</v>
      </c>
      <c r="L1756" s="65">
        <f>L1757+L1762</f>
        <v>10.8</v>
      </c>
      <c r="P1756" s="66">
        <f>P1757+P1762</f>
        <v>10.8</v>
      </c>
      <c r="Q1756" s="53"/>
      <c r="R1756" s="54"/>
    </row>
    <row r="1757" spans="1:18" ht="60" x14ac:dyDescent="0.2">
      <c r="A1757" s="41" t="s">
        <v>41</v>
      </c>
      <c r="B1757" s="42" t="s">
        <v>458</v>
      </c>
      <c r="C1757" s="46" t="s">
        <v>21</v>
      </c>
      <c r="D1757" s="46" t="s">
        <v>99</v>
      </c>
      <c r="E1757" s="46" t="s">
        <v>40</v>
      </c>
      <c r="F1757" s="46" t="s">
        <v>26</v>
      </c>
      <c r="G1757" s="46" t="s">
        <v>23</v>
      </c>
      <c r="H1757" s="46" t="s">
        <v>28</v>
      </c>
      <c r="I1757" s="46"/>
      <c r="J1757" s="43">
        <v>12240</v>
      </c>
      <c r="K1757" s="43">
        <v>12240</v>
      </c>
      <c r="L1757" s="65">
        <f>L1758</f>
        <v>10.8</v>
      </c>
      <c r="P1757" s="66">
        <f>P1758</f>
        <v>10.8</v>
      </c>
      <c r="Q1757" s="53"/>
      <c r="R1757" s="54"/>
    </row>
    <row r="1758" spans="1:18" ht="24" x14ac:dyDescent="0.2">
      <c r="A1758" s="41" t="s">
        <v>42</v>
      </c>
      <c r="B1758" s="42" t="s">
        <v>458</v>
      </c>
      <c r="C1758" s="46" t="s">
        <v>21</v>
      </c>
      <c r="D1758" s="46" t="s">
        <v>99</v>
      </c>
      <c r="E1758" s="46" t="s">
        <v>40</v>
      </c>
      <c r="F1758" s="46" t="s">
        <v>26</v>
      </c>
      <c r="G1758" s="46" t="s">
        <v>23</v>
      </c>
      <c r="H1758" s="46" t="s">
        <v>43</v>
      </c>
      <c r="I1758" s="46"/>
      <c r="J1758" s="43">
        <v>12240</v>
      </c>
      <c r="K1758" s="43">
        <v>12240</v>
      </c>
      <c r="L1758" s="65">
        <f>L1759</f>
        <v>10.8</v>
      </c>
      <c r="P1758" s="66">
        <f>P1759</f>
        <v>10.8</v>
      </c>
      <c r="Q1758" s="53"/>
      <c r="R1758" s="54"/>
    </row>
    <row r="1759" spans="1:18" ht="24" x14ac:dyDescent="0.2">
      <c r="A1759" s="41" t="s">
        <v>44</v>
      </c>
      <c r="B1759" s="42" t="s">
        <v>458</v>
      </c>
      <c r="C1759" s="46" t="s">
        <v>21</v>
      </c>
      <c r="D1759" s="46" t="s">
        <v>99</v>
      </c>
      <c r="E1759" s="46" t="s">
        <v>40</v>
      </c>
      <c r="F1759" s="46" t="s">
        <v>26</v>
      </c>
      <c r="G1759" s="46" t="s">
        <v>23</v>
      </c>
      <c r="H1759" s="46" t="s">
        <v>43</v>
      </c>
      <c r="I1759" s="46" t="s">
        <v>45</v>
      </c>
      <c r="J1759" s="43">
        <v>12240</v>
      </c>
      <c r="K1759" s="43">
        <v>12240</v>
      </c>
      <c r="L1759" s="65">
        <f>L1760</f>
        <v>10.8</v>
      </c>
      <c r="P1759" s="66">
        <f>P1760</f>
        <v>10.8</v>
      </c>
      <c r="Q1759" s="53"/>
      <c r="R1759" s="54"/>
    </row>
    <row r="1760" spans="1:18" ht="60" x14ac:dyDescent="0.2">
      <c r="A1760" s="41" t="s">
        <v>46</v>
      </c>
      <c r="B1760" s="42" t="s">
        <v>458</v>
      </c>
      <c r="C1760" s="46" t="s">
        <v>21</v>
      </c>
      <c r="D1760" s="46" t="s">
        <v>99</v>
      </c>
      <c r="E1760" s="46" t="s">
        <v>40</v>
      </c>
      <c r="F1760" s="46" t="s">
        <v>26</v>
      </c>
      <c r="G1760" s="46" t="s">
        <v>47</v>
      </c>
      <c r="H1760" s="46" t="s">
        <v>28</v>
      </c>
      <c r="I1760" s="46"/>
      <c r="J1760" s="43">
        <v>10800</v>
      </c>
      <c r="K1760" s="43">
        <v>10800</v>
      </c>
      <c r="L1760" s="9">
        <f>L1761</f>
        <v>10.8</v>
      </c>
      <c r="P1760" s="9">
        <f>P1761</f>
        <v>10.8</v>
      </c>
      <c r="Q1760" s="53"/>
      <c r="R1760" s="54"/>
    </row>
    <row r="1761" spans="1:18" x14ac:dyDescent="0.2">
      <c r="A1761" s="41" t="s">
        <v>48</v>
      </c>
      <c r="B1761" s="42" t="s">
        <v>458</v>
      </c>
      <c r="C1761" s="46" t="s">
        <v>21</v>
      </c>
      <c r="D1761" s="46" t="s">
        <v>99</v>
      </c>
      <c r="E1761" s="46" t="s">
        <v>40</v>
      </c>
      <c r="F1761" s="46" t="s">
        <v>26</v>
      </c>
      <c r="G1761" s="46" t="s">
        <v>47</v>
      </c>
      <c r="H1761" s="46" t="s">
        <v>49</v>
      </c>
      <c r="I1761" s="46"/>
      <c r="J1761" s="43">
        <v>10800</v>
      </c>
      <c r="K1761" s="43">
        <v>10800</v>
      </c>
      <c r="L1761" s="55">
        <f>K1761/1000</f>
        <v>10.8</v>
      </c>
      <c r="M1761" s="12">
        <v>1</v>
      </c>
      <c r="P1761" s="56">
        <f>K1761/1000</f>
        <v>10.8</v>
      </c>
      <c r="Q1761" s="53"/>
      <c r="R1761" s="54"/>
    </row>
    <row r="1762" spans="1:18" ht="24" x14ac:dyDescent="0.2">
      <c r="A1762" s="41" t="s">
        <v>44</v>
      </c>
      <c r="B1762" s="42" t="s">
        <v>458</v>
      </c>
      <c r="C1762" s="46" t="s">
        <v>21</v>
      </c>
      <c r="D1762" s="46" t="s">
        <v>99</v>
      </c>
      <c r="E1762" s="46" t="s">
        <v>40</v>
      </c>
      <c r="F1762" s="46" t="s">
        <v>26</v>
      </c>
      <c r="G1762" s="46" t="s">
        <v>47</v>
      </c>
      <c r="H1762" s="46" t="s">
        <v>49</v>
      </c>
      <c r="I1762" s="46" t="s">
        <v>45</v>
      </c>
      <c r="J1762" s="43">
        <v>10800</v>
      </c>
      <c r="K1762" s="43">
        <v>10800</v>
      </c>
      <c r="L1762" s="65">
        <f>L1763</f>
        <v>0</v>
      </c>
      <c r="P1762" s="66">
        <f>P1763</f>
        <v>0</v>
      </c>
      <c r="Q1762" s="53"/>
      <c r="R1762" s="54"/>
    </row>
    <row r="1763" spans="1:18" ht="36" hidden="1" x14ac:dyDescent="0.2">
      <c r="A1763" s="41" t="s">
        <v>170</v>
      </c>
      <c r="B1763" s="42" t="s">
        <v>458</v>
      </c>
      <c r="C1763" s="46" t="s">
        <v>21</v>
      </c>
      <c r="D1763" s="46" t="s">
        <v>99</v>
      </c>
      <c r="E1763" s="46" t="s">
        <v>99</v>
      </c>
      <c r="F1763" s="46" t="s">
        <v>26</v>
      </c>
      <c r="G1763" s="46" t="s">
        <v>27</v>
      </c>
      <c r="H1763" s="46" t="s">
        <v>28</v>
      </c>
      <c r="I1763" s="46"/>
      <c r="J1763" s="47">
        <v>0</v>
      </c>
      <c r="K1763" s="47">
        <v>0</v>
      </c>
      <c r="L1763" s="65">
        <f>L1764</f>
        <v>0</v>
      </c>
      <c r="P1763" s="66">
        <f>P1764</f>
        <v>0</v>
      </c>
      <c r="Q1763" s="53"/>
      <c r="R1763" s="54"/>
    </row>
    <row r="1764" spans="1:18" ht="24" hidden="1" x14ac:dyDescent="0.2">
      <c r="A1764" s="41" t="s">
        <v>171</v>
      </c>
      <c r="B1764" s="42" t="s">
        <v>458</v>
      </c>
      <c r="C1764" s="46" t="s">
        <v>21</v>
      </c>
      <c r="D1764" s="46" t="s">
        <v>99</v>
      </c>
      <c r="E1764" s="46" t="s">
        <v>99</v>
      </c>
      <c r="F1764" s="46" t="s">
        <v>26</v>
      </c>
      <c r="G1764" s="46" t="s">
        <v>47</v>
      </c>
      <c r="H1764" s="46" t="s">
        <v>28</v>
      </c>
      <c r="I1764" s="46"/>
      <c r="J1764" s="47">
        <v>0</v>
      </c>
      <c r="K1764" s="47">
        <v>0</v>
      </c>
      <c r="L1764" s="65">
        <f>L1765</f>
        <v>0</v>
      </c>
      <c r="P1764" s="66">
        <f>P1765</f>
        <v>0</v>
      </c>
      <c r="Q1764" s="53"/>
      <c r="R1764" s="54"/>
    </row>
    <row r="1765" spans="1:18" ht="60" hidden="1" x14ac:dyDescent="0.2">
      <c r="A1765" s="64" t="s">
        <v>550</v>
      </c>
      <c r="B1765" s="42" t="s">
        <v>458</v>
      </c>
      <c r="C1765" s="46" t="s">
        <v>21</v>
      </c>
      <c r="D1765" s="46" t="s">
        <v>99</v>
      </c>
      <c r="E1765" s="46" t="s">
        <v>99</v>
      </c>
      <c r="F1765" s="46" t="s">
        <v>26</v>
      </c>
      <c r="G1765" s="46" t="s">
        <v>47</v>
      </c>
      <c r="H1765" s="46" t="s">
        <v>283</v>
      </c>
      <c r="I1765" s="46"/>
      <c r="J1765" s="47">
        <v>0</v>
      </c>
      <c r="K1765" s="47">
        <v>0</v>
      </c>
      <c r="L1765" s="9">
        <f>L1766</f>
        <v>0</v>
      </c>
      <c r="P1765" s="9">
        <f>P1766</f>
        <v>0</v>
      </c>
      <c r="Q1765" s="53"/>
      <c r="R1765" s="54"/>
    </row>
    <row r="1766" spans="1:18" ht="24" hidden="1" x14ac:dyDescent="0.2">
      <c r="A1766" s="41" t="s">
        <v>44</v>
      </c>
      <c r="B1766" s="42" t="s">
        <v>458</v>
      </c>
      <c r="C1766" s="46" t="s">
        <v>21</v>
      </c>
      <c r="D1766" s="46" t="s">
        <v>99</v>
      </c>
      <c r="E1766" s="46" t="s">
        <v>99</v>
      </c>
      <c r="F1766" s="46" t="s">
        <v>26</v>
      </c>
      <c r="G1766" s="46" t="s">
        <v>47</v>
      </c>
      <c r="H1766" s="46" t="s">
        <v>283</v>
      </c>
      <c r="I1766" s="46" t="s">
        <v>45</v>
      </c>
      <c r="J1766" s="47">
        <v>0</v>
      </c>
      <c r="K1766" s="47">
        <v>0</v>
      </c>
      <c r="L1766" s="55">
        <f>K1766/1000</f>
        <v>0</v>
      </c>
      <c r="M1766" s="12">
        <v>1</v>
      </c>
      <c r="P1766" s="56">
        <f>K1766/1000</f>
        <v>0</v>
      </c>
      <c r="Q1766" s="53"/>
      <c r="R1766" s="54"/>
    </row>
    <row r="1767" spans="1:18" ht="36" x14ac:dyDescent="0.2">
      <c r="A1767" s="41" t="s">
        <v>64</v>
      </c>
      <c r="B1767" s="42" t="s">
        <v>458</v>
      </c>
      <c r="C1767" s="46" t="s">
        <v>21</v>
      </c>
      <c r="D1767" s="46" t="s">
        <v>99</v>
      </c>
      <c r="E1767" s="46" t="s">
        <v>65</v>
      </c>
      <c r="F1767" s="46" t="s">
        <v>26</v>
      </c>
      <c r="G1767" s="46" t="s">
        <v>27</v>
      </c>
      <c r="H1767" s="46" t="s">
        <v>28</v>
      </c>
      <c r="I1767" s="46"/>
      <c r="J1767" s="47">
        <v>6000</v>
      </c>
      <c r="K1767" s="47">
        <v>6000</v>
      </c>
      <c r="L1767" s="11">
        <f>L1768</f>
        <v>3</v>
      </c>
      <c r="P1767" s="11">
        <f>P1768</f>
        <v>3</v>
      </c>
      <c r="Q1767" s="53"/>
      <c r="R1767" s="54"/>
    </row>
    <row r="1768" spans="1:18" ht="36" x14ac:dyDescent="0.2">
      <c r="A1768" s="41" t="s">
        <v>66</v>
      </c>
      <c r="B1768" s="42" t="s">
        <v>458</v>
      </c>
      <c r="C1768" s="46" t="s">
        <v>21</v>
      </c>
      <c r="D1768" s="46" t="s">
        <v>99</v>
      </c>
      <c r="E1768" s="46" t="s">
        <v>65</v>
      </c>
      <c r="F1768" s="46" t="s">
        <v>26</v>
      </c>
      <c r="G1768" s="46" t="s">
        <v>47</v>
      </c>
      <c r="H1768" s="46" t="s">
        <v>28</v>
      </c>
      <c r="I1768" s="46"/>
      <c r="J1768" s="47">
        <v>6000</v>
      </c>
      <c r="K1768" s="47">
        <v>6000</v>
      </c>
      <c r="L1768" s="11">
        <f>L1769</f>
        <v>3</v>
      </c>
      <c r="P1768" s="11">
        <f>P1769</f>
        <v>3</v>
      </c>
      <c r="Q1768" s="53"/>
      <c r="R1768" s="54"/>
    </row>
    <row r="1769" spans="1:18" ht="36" x14ac:dyDescent="0.2">
      <c r="A1769" s="41" t="s">
        <v>67</v>
      </c>
      <c r="B1769" s="42" t="s">
        <v>458</v>
      </c>
      <c r="C1769" s="46" t="s">
        <v>21</v>
      </c>
      <c r="D1769" s="46" t="s">
        <v>99</v>
      </c>
      <c r="E1769" s="46" t="s">
        <v>65</v>
      </c>
      <c r="F1769" s="46" t="s">
        <v>26</v>
      </c>
      <c r="G1769" s="46" t="s">
        <v>47</v>
      </c>
      <c r="H1769" s="46" t="s">
        <v>68</v>
      </c>
      <c r="I1769" s="46"/>
      <c r="J1769" s="47">
        <v>6000</v>
      </c>
      <c r="K1769" s="47">
        <v>6000</v>
      </c>
      <c r="L1769" s="11">
        <f>L1770</f>
        <v>3</v>
      </c>
      <c r="P1769" s="11">
        <f>P1770</f>
        <v>3</v>
      </c>
      <c r="Q1769" s="53"/>
      <c r="R1769" s="54"/>
    </row>
    <row r="1770" spans="1:18" ht="24" x14ac:dyDescent="0.2">
      <c r="A1770" s="41" t="s">
        <v>44</v>
      </c>
      <c r="B1770" s="42" t="s">
        <v>458</v>
      </c>
      <c r="C1770" s="46" t="s">
        <v>21</v>
      </c>
      <c r="D1770" s="46" t="s">
        <v>99</v>
      </c>
      <c r="E1770" s="46" t="s">
        <v>65</v>
      </c>
      <c r="F1770" s="46" t="s">
        <v>26</v>
      </c>
      <c r="G1770" s="46" t="s">
        <v>47</v>
      </c>
      <c r="H1770" s="46" t="s">
        <v>68</v>
      </c>
      <c r="I1770" s="46" t="s">
        <v>45</v>
      </c>
      <c r="J1770" s="47">
        <v>6000</v>
      </c>
      <c r="K1770" s="47">
        <v>6000</v>
      </c>
      <c r="L1770" s="11">
        <f>L1771</f>
        <v>3</v>
      </c>
      <c r="P1770" s="11">
        <f>P1771</f>
        <v>3</v>
      </c>
      <c r="Q1770" s="53"/>
      <c r="R1770" s="54"/>
    </row>
    <row r="1771" spans="1:18" ht="36" x14ac:dyDescent="0.2">
      <c r="A1771" s="41" t="s">
        <v>215</v>
      </c>
      <c r="B1771" s="42" t="s">
        <v>458</v>
      </c>
      <c r="C1771" s="46" t="s">
        <v>21</v>
      </c>
      <c r="D1771" s="46" t="s">
        <v>99</v>
      </c>
      <c r="E1771" s="46" t="s">
        <v>72</v>
      </c>
      <c r="F1771" s="46" t="s">
        <v>26</v>
      </c>
      <c r="G1771" s="46" t="s">
        <v>27</v>
      </c>
      <c r="H1771" s="46" t="s">
        <v>28</v>
      </c>
      <c r="I1771" s="46"/>
      <c r="J1771" s="47">
        <v>3000</v>
      </c>
      <c r="K1771" s="47">
        <v>3000</v>
      </c>
      <c r="L1771" s="11">
        <f>L1772</f>
        <v>3</v>
      </c>
      <c r="P1771" s="11">
        <f>P1772</f>
        <v>3</v>
      </c>
      <c r="Q1771" s="53"/>
      <c r="R1771" s="54"/>
    </row>
    <row r="1772" spans="1:18" ht="36" x14ac:dyDescent="0.2">
      <c r="A1772" s="41" t="s">
        <v>76</v>
      </c>
      <c r="B1772" s="42" t="s">
        <v>458</v>
      </c>
      <c r="C1772" s="46" t="s">
        <v>21</v>
      </c>
      <c r="D1772" s="46" t="s">
        <v>99</v>
      </c>
      <c r="E1772" s="46" t="s">
        <v>72</v>
      </c>
      <c r="F1772" s="46" t="s">
        <v>26</v>
      </c>
      <c r="G1772" s="46" t="s">
        <v>51</v>
      </c>
      <c r="H1772" s="46" t="s">
        <v>28</v>
      </c>
      <c r="I1772" s="46"/>
      <c r="J1772" s="47">
        <v>3000</v>
      </c>
      <c r="K1772" s="47">
        <v>3000</v>
      </c>
      <c r="L1772" s="55">
        <f>K1772/1000</f>
        <v>3</v>
      </c>
      <c r="M1772" s="12">
        <v>1</v>
      </c>
      <c r="P1772" s="56">
        <f>K1772/1000</f>
        <v>3</v>
      </c>
      <c r="Q1772" s="53"/>
      <c r="R1772" s="54"/>
    </row>
    <row r="1773" spans="1:18" ht="24" x14ac:dyDescent="0.2">
      <c r="A1773" s="41" t="s">
        <v>73</v>
      </c>
      <c r="B1773" s="42" t="s">
        <v>458</v>
      </c>
      <c r="C1773" s="46" t="s">
        <v>21</v>
      </c>
      <c r="D1773" s="46" t="s">
        <v>99</v>
      </c>
      <c r="E1773" s="46" t="s">
        <v>72</v>
      </c>
      <c r="F1773" s="46" t="s">
        <v>26</v>
      </c>
      <c r="G1773" s="46" t="s">
        <v>51</v>
      </c>
      <c r="H1773" s="46" t="s">
        <v>74</v>
      </c>
      <c r="I1773" s="46"/>
      <c r="J1773" s="47">
        <v>3000</v>
      </c>
      <c r="K1773" s="47">
        <v>3000</v>
      </c>
      <c r="L1773" s="51">
        <f>L1774</f>
        <v>60.94</v>
      </c>
      <c r="P1773" s="52">
        <f>P1774</f>
        <v>60.94</v>
      </c>
      <c r="Q1773" s="53"/>
      <c r="R1773" s="54"/>
    </row>
    <row r="1774" spans="1:18" ht="24" x14ac:dyDescent="0.2">
      <c r="A1774" s="41" t="s">
        <v>44</v>
      </c>
      <c r="B1774" s="42" t="s">
        <v>458</v>
      </c>
      <c r="C1774" s="46" t="s">
        <v>21</v>
      </c>
      <c r="D1774" s="46" t="s">
        <v>99</v>
      </c>
      <c r="E1774" s="46" t="s">
        <v>72</v>
      </c>
      <c r="F1774" s="46" t="s">
        <v>26</v>
      </c>
      <c r="G1774" s="46" t="s">
        <v>51</v>
      </c>
      <c r="H1774" s="46" t="s">
        <v>74</v>
      </c>
      <c r="I1774" s="46" t="s">
        <v>45</v>
      </c>
      <c r="J1774" s="47">
        <v>3000</v>
      </c>
      <c r="K1774" s="47">
        <v>3000</v>
      </c>
      <c r="L1774" s="51">
        <f>L1775</f>
        <v>60.94</v>
      </c>
      <c r="P1774" s="52">
        <f>P1775</f>
        <v>60.94</v>
      </c>
      <c r="Q1774" s="53"/>
      <c r="R1774" s="54"/>
    </row>
    <row r="1775" spans="1:18" ht="24" x14ac:dyDescent="0.2">
      <c r="A1775" s="41" t="s">
        <v>106</v>
      </c>
      <c r="B1775" s="42" t="s">
        <v>458</v>
      </c>
      <c r="C1775" s="46" t="s">
        <v>21</v>
      </c>
      <c r="D1775" s="46" t="s">
        <v>99</v>
      </c>
      <c r="E1775" s="46" t="s">
        <v>107</v>
      </c>
      <c r="F1775" s="46" t="s">
        <v>26</v>
      </c>
      <c r="G1775" s="46" t="s">
        <v>27</v>
      </c>
      <c r="H1775" s="46" t="s">
        <v>28</v>
      </c>
      <c r="I1775" s="46"/>
      <c r="J1775" s="47">
        <v>2689860</v>
      </c>
      <c r="K1775" s="47">
        <v>2689860</v>
      </c>
      <c r="L1775" s="51">
        <f>L1776</f>
        <v>60.94</v>
      </c>
      <c r="P1775" s="52">
        <f>P1776</f>
        <v>60.94</v>
      </c>
      <c r="Q1775" s="53"/>
      <c r="R1775" s="54"/>
    </row>
    <row r="1776" spans="1:18" ht="24" x14ac:dyDescent="0.2">
      <c r="A1776" s="41" t="s">
        <v>108</v>
      </c>
      <c r="B1776" s="42" t="s">
        <v>458</v>
      </c>
      <c r="C1776" s="46" t="s">
        <v>21</v>
      </c>
      <c r="D1776" s="46" t="s">
        <v>99</v>
      </c>
      <c r="E1776" s="46" t="s">
        <v>107</v>
      </c>
      <c r="F1776" s="46" t="s">
        <v>96</v>
      </c>
      <c r="G1776" s="46" t="s">
        <v>27</v>
      </c>
      <c r="H1776" s="46" t="s">
        <v>28</v>
      </c>
      <c r="I1776" s="46"/>
      <c r="J1776" s="47">
        <v>2689860</v>
      </c>
      <c r="K1776" s="47">
        <v>2689860</v>
      </c>
      <c r="L1776" s="51">
        <f>L1777</f>
        <v>60.94</v>
      </c>
      <c r="P1776" s="52">
        <f>P1777</f>
        <v>60.94</v>
      </c>
      <c r="Q1776" s="53"/>
      <c r="R1776" s="54"/>
    </row>
    <row r="1777" spans="1:18" ht="24" x14ac:dyDescent="0.2">
      <c r="A1777" s="41" t="s">
        <v>31</v>
      </c>
      <c r="B1777" s="42" t="s">
        <v>458</v>
      </c>
      <c r="C1777" s="46" t="s">
        <v>21</v>
      </c>
      <c r="D1777" s="46" t="s">
        <v>99</v>
      </c>
      <c r="E1777" s="46" t="s">
        <v>107</v>
      </c>
      <c r="F1777" s="46" t="s">
        <v>96</v>
      </c>
      <c r="G1777" s="46" t="s">
        <v>27</v>
      </c>
      <c r="H1777" s="46" t="s">
        <v>32</v>
      </c>
      <c r="I1777" s="46"/>
      <c r="J1777" s="47">
        <v>456800</v>
      </c>
      <c r="K1777" s="47">
        <v>456800</v>
      </c>
      <c r="L1777" s="11">
        <f>L1778</f>
        <v>60.94</v>
      </c>
      <c r="P1777" s="11">
        <f>P1778</f>
        <v>60.94</v>
      </c>
      <c r="Q1777" s="53"/>
      <c r="R1777" s="54"/>
    </row>
    <row r="1778" spans="1:18" ht="60" x14ac:dyDescent="0.2">
      <c r="A1778" s="41" t="s">
        <v>508</v>
      </c>
      <c r="B1778" s="42" t="s">
        <v>458</v>
      </c>
      <c r="C1778" s="46" t="s">
        <v>21</v>
      </c>
      <c r="D1778" s="46" t="s">
        <v>99</v>
      </c>
      <c r="E1778" s="46" t="s">
        <v>107</v>
      </c>
      <c r="F1778" s="46" t="s">
        <v>96</v>
      </c>
      <c r="G1778" s="46" t="s">
        <v>27</v>
      </c>
      <c r="H1778" s="46" t="s">
        <v>32</v>
      </c>
      <c r="I1778" s="46" t="s">
        <v>34</v>
      </c>
      <c r="J1778" s="47">
        <v>60940</v>
      </c>
      <c r="K1778" s="47">
        <v>60940</v>
      </c>
      <c r="L1778" s="55">
        <f>K1778/1000</f>
        <v>60.94</v>
      </c>
      <c r="M1778" s="12">
        <v>1</v>
      </c>
      <c r="P1778" s="56">
        <f>K1778/1000</f>
        <v>60.94</v>
      </c>
      <c r="Q1778" s="53"/>
      <c r="R1778" s="54"/>
    </row>
    <row r="1779" spans="1:18" ht="24" x14ac:dyDescent="0.2">
      <c r="A1779" s="41" t="s">
        <v>44</v>
      </c>
      <c r="B1779" s="42" t="s">
        <v>458</v>
      </c>
      <c r="C1779" s="46" t="s">
        <v>21</v>
      </c>
      <c r="D1779" s="46" t="s">
        <v>99</v>
      </c>
      <c r="E1779" s="46" t="s">
        <v>107</v>
      </c>
      <c r="F1779" s="46" t="s">
        <v>96</v>
      </c>
      <c r="G1779" s="46" t="s">
        <v>27</v>
      </c>
      <c r="H1779" s="46" t="s">
        <v>32</v>
      </c>
      <c r="I1779" s="46" t="s">
        <v>45</v>
      </c>
      <c r="J1779" s="47">
        <v>384500</v>
      </c>
      <c r="K1779" s="47">
        <v>384500</v>
      </c>
      <c r="L1779" s="51">
        <f>L1780</f>
        <v>8.2200000000000006</v>
      </c>
      <c r="P1779" s="52">
        <f>P1780</f>
        <v>8.2200000000000006</v>
      </c>
      <c r="Q1779" s="53"/>
      <c r="R1779" s="54"/>
    </row>
    <row r="1780" spans="1:18" x14ac:dyDescent="0.2">
      <c r="A1780" s="41" t="s">
        <v>79</v>
      </c>
      <c r="B1780" s="42" t="s">
        <v>458</v>
      </c>
      <c r="C1780" s="46" t="s">
        <v>21</v>
      </c>
      <c r="D1780" s="46" t="s">
        <v>99</v>
      </c>
      <c r="E1780" s="46" t="s">
        <v>107</v>
      </c>
      <c r="F1780" s="46" t="s">
        <v>96</v>
      </c>
      <c r="G1780" s="46" t="s">
        <v>27</v>
      </c>
      <c r="H1780" s="46" t="s">
        <v>32</v>
      </c>
      <c r="I1780" s="46" t="s">
        <v>80</v>
      </c>
      <c r="J1780" s="47">
        <v>11360</v>
      </c>
      <c r="K1780" s="47">
        <v>11360</v>
      </c>
      <c r="L1780" s="51">
        <f>L1781</f>
        <v>8.2200000000000006</v>
      </c>
      <c r="P1780" s="52">
        <f>P1781</f>
        <v>8.2200000000000006</v>
      </c>
      <c r="Q1780" s="53"/>
      <c r="R1780" s="54"/>
    </row>
    <row r="1781" spans="1:18" ht="24" x14ac:dyDescent="0.2">
      <c r="A1781" s="41" t="s">
        <v>35</v>
      </c>
      <c r="B1781" s="42" t="s">
        <v>458</v>
      </c>
      <c r="C1781" s="46" t="s">
        <v>21</v>
      </c>
      <c r="D1781" s="46" t="s">
        <v>99</v>
      </c>
      <c r="E1781" s="46" t="s">
        <v>107</v>
      </c>
      <c r="F1781" s="46" t="s">
        <v>96</v>
      </c>
      <c r="G1781" s="46" t="s">
        <v>27</v>
      </c>
      <c r="H1781" s="46" t="s">
        <v>36</v>
      </c>
      <c r="I1781" s="46"/>
      <c r="J1781" s="47">
        <v>2224840</v>
      </c>
      <c r="K1781" s="47">
        <v>2224840</v>
      </c>
      <c r="L1781" s="51">
        <f>L1782</f>
        <v>8.2200000000000006</v>
      </c>
      <c r="P1781" s="52">
        <f>P1782</f>
        <v>8.2200000000000006</v>
      </c>
      <c r="Q1781" s="53"/>
      <c r="R1781" s="54"/>
    </row>
    <row r="1782" spans="1:18" ht="60" x14ac:dyDescent="0.2">
      <c r="A1782" s="41" t="s">
        <v>508</v>
      </c>
      <c r="B1782" s="42" t="s">
        <v>458</v>
      </c>
      <c r="C1782" s="46" t="s">
        <v>21</v>
      </c>
      <c r="D1782" s="46" t="s">
        <v>99</v>
      </c>
      <c r="E1782" s="46" t="s">
        <v>107</v>
      </c>
      <c r="F1782" s="46" t="s">
        <v>96</v>
      </c>
      <c r="G1782" s="46" t="s">
        <v>27</v>
      </c>
      <c r="H1782" s="46" t="s">
        <v>36</v>
      </c>
      <c r="I1782" s="46" t="s">
        <v>34</v>
      </c>
      <c r="J1782" s="47">
        <v>2224840</v>
      </c>
      <c r="K1782" s="47">
        <v>2224840</v>
      </c>
      <c r="L1782" s="51">
        <f>L1783</f>
        <v>8.2200000000000006</v>
      </c>
      <c r="P1782" s="52">
        <f>P1783</f>
        <v>8.2200000000000006</v>
      </c>
      <c r="Q1782" s="53"/>
      <c r="R1782" s="54"/>
    </row>
    <row r="1783" spans="1:18" ht="24" x14ac:dyDescent="0.2">
      <c r="A1783" s="41" t="s">
        <v>81</v>
      </c>
      <c r="B1783" s="42" t="s">
        <v>458</v>
      </c>
      <c r="C1783" s="46" t="s">
        <v>21</v>
      </c>
      <c r="D1783" s="46" t="s">
        <v>99</v>
      </c>
      <c r="E1783" s="42" t="s">
        <v>107</v>
      </c>
      <c r="F1783" s="42" t="s">
        <v>96</v>
      </c>
      <c r="G1783" s="42" t="s">
        <v>27</v>
      </c>
      <c r="H1783" s="42" t="s">
        <v>82</v>
      </c>
      <c r="I1783" s="46"/>
      <c r="J1783" s="47">
        <v>8220</v>
      </c>
      <c r="K1783" s="47">
        <v>8220</v>
      </c>
      <c r="L1783" s="11">
        <f>L1784</f>
        <v>8.2200000000000006</v>
      </c>
      <c r="P1783" s="11">
        <f>P1784</f>
        <v>8.2200000000000006</v>
      </c>
      <c r="Q1783" s="53"/>
      <c r="R1783" s="54"/>
    </row>
    <row r="1784" spans="1:18" ht="24" x14ac:dyDescent="0.2">
      <c r="A1784" s="41" t="s">
        <v>44</v>
      </c>
      <c r="B1784" s="42" t="s">
        <v>458</v>
      </c>
      <c r="C1784" s="46" t="s">
        <v>21</v>
      </c>
      <c r="D1784" s="46" t="s">
        <v>99</v>
      </c>
      <c r="E1784" s="42" t="s">
        <v>107</v>
      </c>
      <c r="F1784" s="42" t="s">
        <v>96</v>
      </c>
      <c r="G1784" s="42" t="s">
        <v>27</v>
      </c>
      <c r="H1784" s="42" t="s">
        <v>82</v>
      </c>
      <c r="I1784" s="46" t="s">
        <v>45</v>
      </c>
      <c r="J1784" s="47">
        <v>8220</v>
      </c>
      <c r="K1784" s="47">
        <v>8220</v>
      </c>
      <c r="L1784" s="55">
        <f>K1784/1000</f>
        <v>8.2200000000000006</v>
      </c>
      <c r="M1784" s="12">
        <v>1</v>
      </c>
      <c r="P1784" s="56">
        <f>K1784/1000</f>
        <v>8.2200000000000006</v>
      </c>
      <c r="Q1784" s="53"/>
      <c r="R1784" s="54"/>
    </row>
    <row r="1785" spans="1:18" ht="48" hidden="1" x14ac:dyDescent="0.2">
      <c r="A1785" s="41" t="s">
        <v>438</v>
      </c>
      <c r="B1785" s="42" t="s">
        <v>458</v>
      </c>
      <c r="C1785" s="46" t="s">
        <v>21</v>
      </c>
      <c r="D1785" s="46" t="s">
        <v>99</v>
      </c>
      <c r="E1785" s="46" t="s">
        <v>107</v>
      </c>
      <c r="F1785" s="46" t="s">
        <v>96</v>
      </c>
      <c r="G1785" s="46" t="s">
        <v>27</v>
      </c>
      <c r="H1785" s="46" t="s">
        <v>205</v>
      </c>
      <c r="I1785" s="46"/>
      <c r="J1785" s="47">
        <v>0</v>
      </c>
      <c r="K1785" s="47">
        <v>0</v>
      </c>
      <c r="L1785" s="51">
        <f>L1786</f>
        <v>940.81999999999994</v>
      </c>
      <c r="P1785" s="52">
        <f>P1786</f>
        <v>940.81999999999994</v>
      </c>
      <c r="Q1785" s="53"/>
      <c r="R1785" s="54"/>
    </row>
    <row r="1786" spans="1:18" ht="24" hidden="1" x14ac:dyDescent="0.2">
      <c r="A1786" s="41" t="s">
        <v>44</v>
      </c>
      <c r="B1786" s="42" t="s">
        <v>458</v>
      </c>
      <c r="C1786" s="46" t="s">
        <v>21</v>
      </c>
      <c r="D1786" s="46" t="s">
        <v>99</v>
      </c>
      <c r="E1786" s="46" t="s">
        <v>107</v>
      </c>
      <c r="F1786" s="46" t="s">
        <v>96</v>
      </c>
      <c r="G1786" s="46" t="s">
        <v>27</v>
      </c>
      <c r="H1786" s="46" t="s">
        <v>205</v>
      </c>
      <c r="I1786" s="46" t="s">
        <v>45</v>
      </c>
      <c r="J1786" s="47">
        <v>0</v>
      </c>
      <c r="K1786" s="47">
        <v>0</v>
      </c>
      <c r="L1786" s="51">
        <f>L1787+L1798+L1803+L1807</f>
        <v>940.81999999999994</v>
      </c>
      <c r="P1786" s="52">
        <f>P1787+P1798+P1803+P1807</f>
        <v>940.81999999999994</v>
      </c>
      <c r="Q1786" s="53"/>
      <c r="R1786" s="54"/>
    </row>
    <row r="1787" spans="1:18" hidden="1" x14ac:dyDescent="0.2">
      <c r="A1787" s="41" t="s">
        <v>93</v>
      </c>
      <c r="B1787" s="42" t="s">
        <v>458</v>
      </c>
      <c r="C1787" s="42" t="s">
        <v>21</v>
      </c>
      <c r="D1787" s="42" t="s">
        <v>99</v>
      </c>
      <c r="E1787" s="46" t="s">
        <v>94</v>
      </c>
      <c r="F1787" s="46" t="s">
        <v>26</v>
      </c>
      <c r="G1787" s="46" t="s">
        <v>27</v>
      </c>
      <c r="H1787" s="46" t="s">
        <v>28</v>
      </c>
      <c r="I1787" s="46"/>
      <c r="J1787" s="47">
        <v>0</v>
      </c>
      <c r="K1787" s="47">
        <v>0</v>
      </c>
      <c r="L1787" s="51">
        <f>L1788+L1792+L1795</f>
        <v>940.81999999999994</v>
      </c>
      <c r="P1787" s="52">
        <f>P1788+P1792+P1795</f>
        <v>940.81999999999994</v>
      </c>
      <c r="Q1787" s="53"/>
      <c r="R1787" s="54"/>
    </row>
    <row r="1788" spans="1:18" hidden="1" x14ac:dyDescent="0.2">
      <c r="A1788" s="41" t="s">
        <v>95</v>
      </c>
      <c r="B1788" s="42" t="s">
        <v>458</v>
      </c>
      <c r="C1788" s="42" t="s">
        <v>21</v>
      </c>
      <c r="D1788" s="42" t="s">
        <v>99</v>
      </c>
      <c r="E1788" s="46" t="s">
        <v>94</v>
      </c>
      <c r="F1788" s="46" t="s">
        <v>96</v>
      </c>
      <c r="G1788" s="46" t="s">
        <v>27</v>
      </c>
      <c r="H1788" s="46" t="s">
        <v>28</v>
      </c>
      <c r="I1788" s="46"/>
      <c r="J1788" s="47">
        <v>0</v>
      </c>
      <c r="K1788" s="47">
        <v>0</v>
      </c>
      <c r="L1788" s="51">
        <f>L1789</f>
        <v>458.26</v>
      </c>
      <c r="P1788" s="52">
        <f>P1789</f>
        <v>458.26</v>
      </c>
      <c r="Q1788" s="53"/>
      <c r="R1788" s="54"/>
    </row>
    <row r="1789" spans="1:18" ht="72" hidden="1" x14ac:dyDescent="0.2">
      <c r="A1789" s="41" t="s">
        <v>517</v>
      </c>
      <c r="B1789" s="42" t="s">
        <v>458</v>
      </c>
      <c r="C1789" s="42" t="s">
        <v>21</v>
      </c>
      <c r="D1789" s="42" t="s">
        <v>99</v>
      </c>
      <c r="E1789" s="46" t="s">
        <v>94</v>
      </c>
      <c r="F1789" s="46" t="s">
        <v>96</v>
      </c>
      <c r="G1789" s="46" t="s">
        <v>27</v>
      </c>
      <c r="H1789" s="46" t="s">
        <v>518</v>
      </c>
      <c r="I1789" s="46"/>
      <c r="J1789" s="47">
        <v>0</v>
      </c>
      <c r="K1789" s="47">
        <v>0</v>
      </c>
      <c r="L1789" s="11">
        <f>L1790+L1791</f>
        <v>458.26</v>
      </c>
      <c r="P1789" s="11">
        <f>P1790+P1791</f>
        <v>458.26</v>
      </c>
      <c r="Q1789" s="53"/>
      <c r="R1789" s="54"/>
    </row>
    <row r="1790" spans="1:18" ht="24" hidden="1" x14ac:dyDescent="0.2">
      <c r="A1790" s="41" t="s">
        <v>44</v>
      </c>
      <c r="B1790" s="42" t="s">
        <v>458</v>
      </c>
      <c r="C1790" s="42" t="s">
        <v>21</v>
      </c>
      <c r="D1790" s="42" t="s">
        <v>99</v>
      </c>
      <c r="E1790" s="46" t="s">
        <v>94</v>
      </c>
      <c r="F1790" s="46" t="s">
        <v>96</v>
      </c>
      <c r="G1790" s="46" t="s">
        <v>27</v>
      </c>
      <c r="H1790" s="46" t="s">
        <v>518</v>
      </c>
      <c r="I1790" s="46" t="s">
        <v>45</v>
      </c>
      <c r="J1790" s="47">
        <v>0</v>
      </c>
      <c r="K1790" s="47">
        <v>0</v>
      </c>
      <c r="L1790" s="55">
        <f>K1790/1000</f>
        <v>0</v>
      </c>
      <c r="M1790" s="12">
        <v>1</v>
      </c>
      <c r="P1790" s="56">
        <f>K1790/1000</f>
        <v>0</v>
      </c>
      <c r="Q1790" s="53"/>
      <c r="R1790" s="54"/>
    </row>
    <row r="1791" spans="1:18" x14ac:dyDescent="0.2">
      <c r="A1791" s="41" t="s">
        <v>140</v>
      </c>
      <c r="B1791" s="42" t="s">
        <v>458</v>
      </c>
      <c r="C1791" s="46" t="s">
        <v>38</v>
      </c>
      <c r="D1791" s="46"/>
      <c r="E1791" s="46"/>
      <c r="F1791" s="46"/>
      <c r="G1791" s="46"/>
      <c r="H1791" s="46"/>
      <c r="I1791" s="46"/>
      <c r="J1791" s="47">
        <v>458260</v>
      </c>
      <c r="K1791" s="47">
        <v>458260</v>
      </c>
      <c r="L1791" s="55">
        <f>K1791/1000</f>
        <v>458.26</v>
      </c>
      <c r="M1791" s="12">
        <v>1</v>
      </c>
      <c r="P1791" s="56">
        <f>K1791/1000</f>
        <v>458.26</v>
      </c>
      <c r="Q1791" s="53"/>
      <c r="R1791" s="54"/>
    </row>
    <row r="1792" spans="1:18" x14ac:dyDescent="0.2">
      <c r="A1792" s="41" t="s">
        <v>147</v>
      </c>
      <c r="B1792" s="42" t="s">
        <v>458</v>
      </c>
      <c r="C1792" s="46" t="s">
        <v>38</v>
      </c>
      <c r="D1792" s="46" t="s">
        <v>55</v>
      </c>
      <c r="E1792" s="46"/>
      <c r="F1792" s="46"/>
      <c r="G1792" s="46"/>
      <c r="H1792" s="46"/>
      <c r="I1792" s="68"/>
      <c r="J1792" s="47">
        <v>458260</v>
      </c>
      <c r="K1792" s="47">
        <v>458260</v>
      </c>
      <c r="L1792" s="51">
        <f>L1793</f>
        <v>458.26</v>
      </c>
      <c r="P1792" s="52">
        <f>P1793</f>
        <v>458.26</v>
      </c>
      <c r="Q1792" s="53"/>
      <c r="R1792" s="54"/>
    </row>
    <row r="1793" spans="1:18" ht="60" x14ac:dyDescent="0.2">
      <c r="A1793" s="41" t="s">
        <v>148</v>
      </c>
      <c r="B1793" s="42" t="s">
        <v>458</v>
      </c>
      <c r="C1793" s="46" t="s">
        <v>38</v>
      </c>
      <c r="D1793" s="46" t="s">
        <v>55</v>
      </c>
      <c r="E1793" s="46" t="s">
        <v>149</v>
      </c>
      <c r="F1793" s="46" t="s">
        <v>26</v>
      </c>
      <c r="G1793" s="46" t="s">
        <v>27</v>
      </c>
      <c r="H1793" s="46" t="s">
        <v>28</v>
      </c>
      <c r="I1793" s="68"/>
      <c r="J1793" s="47">
        <v>458260</v>
      </c>
      <c r="K1793" s="47">
        <v>458260</v>
      </c>
      <c r="L1793" s="11">
        <f>L1794</f>
        <v>458.26</v>
      </c>
      <c r="P1793" s="11">
        <f>P1794</f>
        <v>458.26</v>
      </c>
      <c r="Q1793" s="53"/>
      <c r="R1793" s="54"/>
    </row>
    <row r="1794" spans="1:18" ht="24" x14ac:dyDescent="0.2">
      <c r="A1794" s="41" t="s">
        <v>150</v>
      </c>
      <c r="B1794" s="42" t="s">
        <v>458</v>
      </c>
      <c r="C1794" s="46" t="s">
        <v>38</v>
      </c>
      <c r="D1794" s="46" t="s">
        <v>55</v>
      </c>
      <c r="E1794" s="46" t="s">
        <v>149</v>
      </c>
      <c r="F1794" s="46" t="s">
        <v>26</v>
      </c>
      <c r="G1794" s="46" t="s">
        <v>21</v>
      </c>
      <c r="H1794" s="46" t="s">
        <v>28</v>
      </c>
      <c r="I1794" s="68"/>
      <c r="J1794" s="47">
        <v>458260</v>
      </c>
      <c r="K1794" s="47">
        <v>458260</v>
      </c>
      <c r="L1794" s="55">
        <f>K1794/1000</f>
        <v>458.26</v>
      </c>
      <c r="M1794" s="12">
        <v>1</v>
      </c>
      <c r="P1794" s="56">
        <f>K1794/1000</f>
        <v>458.26</v>
      </c>
      <c r="Q1794" s="53"/>
      <c r="R1794" s="54"/>
    </row>
    <row r="1795" spans="1:18" ht="36" x14ac:dyDescent="0.2">
      <c r="A1795" s="41" t="s">
        <v>400</v>
      </c>
      <c r="B1795" s="42" t="s">
        <v>458</v>
      </c>
      <c r="C1795" s="46" t="s">
        <v>38</v>
      </c>
      <c r="D1795" s="46" t="s">
        <v>55</v>
      </c>
      <c r="E1795" s="46" t="s">
        <v>149</v>
      </c>
      <c r="F1795" s="46" t="s">
        <v>26</v>
      </c>
      <c r="G1795" s="46" t="s">
        <v>21</v>
      </c>
      <c r="H1795" s="46" t="s">
        <v>401</v>
      </c>
      <c r="I1795" s="68"/>
      <c r="J1795" s="47">
        <v>458260</v>
      </c>
      <c r="K1795" s="47">
        <v>458260</v>
      </c>
      <c r="L1795" s="51">
        <f>L1796</f>
        <v>24.3</v>
      </c>
      <c r="P1795" s="52">
        <f>P1796</f>
        <v>24.3</v>
      </c>
      <c r="Q1795" s="53"/>
      <c r="R1795" s="54"/>
    </row>
    <row r="1796" spans="1:18" ht="24" x14ac:dyDescent="0.2">
      <c r="A1796" s="41" t="s">
        <v>44</v>
      </c>
      <c r="B1796" s="42" t="s">
        <v>458</v>
      </c>
      <c r="C1796" s="46" t="s">
        <v>38</v>
      </c>
      <c r="D1796" s="46" t="s">
        <v>55</v>
      </c>
      <c r="E1796" s="46" t="s">
        <v>149</v>
      </c>
      <c r="F1796" s="46" t="s">
        <v>26</v>
      </c>
      <c r="G1796" s="46" t="s">
        <v>21</v>
      </c>
      <c r="H1796" s="46" t="s">
        <v>401</v>
      </c>
      <c r="I1796" s="46" t="s">
        <v>45</v>
      </c>
      <c r="J1796" s="47">
        <v>458260</v>
      </c>
      <c r="K1796" s="47">
        <v>458260</v>
      </c>
      <c r="L1796" s="11">
        <f>L1797</f>
        <v>24.3</v>
      </c>
      <c r="P1796" s="11">
        <f>P1797</f>
        <v>24.3</v>
      </c>
      <c r="Q1796" s="53"/>
      <c r="R1796" s="54"/>
    </row>
    <row r="1797" spans="1:18" x14ac:dyDescent="0.2">
      <c r="A1797" s="41" t="s">
        <v>168</v>
      </c>
      <c r="B1797" s="42" t="s">
        <v>458</v>
      </c>
      <c r="C1797" s="46" t="s">
        <v>51</v>
      </c>
      <c r="D1797" s="46"/>
      <c r="E1797" s="46"/>
      <c r="F1797" s="46"/>
      <c r="G1797" s="46"/>
      <c r="H1797" s="46"/>
      <c r="I1797" s="46"/>
      <c r="J1797" s="47">
        <v>24300</v>
      </c>
      <c r="K1797" s="47">
        <v>24300</v>
      </c>
      <c r="L1797" s="55">
        <f>K1797/1000</f>
        <v>24.3</v>
      </c>
      <c r="M1797" s="12">
        <v>1</v>
      </c>
      <c r="P1797" s="56">
        <f>K1797/1000</f>
        <v>24.3</v>
      </c>
      <c r="Q1797" s="53"/>
      <c r="R1797" s="54"/>
    </row>
    <row r="1798" spans="1:18" x14ac:dyDescent="0.2">
      <c r="A1798" s="41" t="s">
        <v>169</v>
      </c>
      <c r="B1798" s="42" t="s">
        <v>458</v>
      </c>
      <c r="C1798" s="46" t="s">
        <v>51</v>
      </c>
      <c r="D1798" s="46" t="s">
        <v>47</v>
      </c>
      <c r="E1798" s="46"/>
      <c r="F1798" s="46"/>
      <c r="G1798" s="46"/>
      <c r="H1798" s="46"/>
      <c r="I1798" s="46"/>
      <c r="J1798" s="47">
        <v>24300</v>
      </c>
      <c r="K1798" s="47">
        <v>24300</v>
      </c>
      <c r="L1798" s="51">
        <f>L1799</f>
        <v>0</v>
      </c>
      <c r="P1798" s="52">
        <f>P1799</f>
        <v>0</v>
      </c>
      <c r="Q1798" s="53"/>
      <c r="R1798" s="54"/>
    </row>
    <row r="1799" spans="1:18" ht="36" x14ac:dyDescent="0.2">
      <c r="A1799" s="41" t="s">
        <v>170</v>
      </c>
      <c r="B1799" s="42" t="s">
        <v>458</v>
      </c>
      <c r="C1799" s="46" t="s">
        <v>51</v>
      </c>
      <c r="D1799" s="46" t="s">
        <v>47</v>
      </c>
      <c r="E1799" s="46" t="s">
        <v>99</v>
      </c>
      <c r="F1799" s="46" t="s">
        <v>26</v>
      </c>
      <c r="G1799" s="46" t="s">
        <v>27</v>
      </c>
      <c r="H1799" s="46" t="s">
        <v>28</v>
      </c>
      <c r="I1799" s="46"/>
      <c r="J1799" s="47">
        <v>24300</v>
      </c>
      <c r="K1799" s="47">
        <v>24300</v>
      </c>
      <c r="L1799" s="51">
        <f>L1800</f>
        <v>0</v>
      </c>
      <c r="P1799" s="52">
        <f>P1800</f>
        <v>0</v>
      </c>
      <c r="Q1799" s="53"/>
      <c r="R1799" s="54"/>
    </row>
    <row r="1800" spans="1:18" ht="24" x14ac:dyDescent="0.2">
      <c r="A1800" s="41" t="s">
        <v>591</v>
      </c>
      <c r="B1800" s="42" t="s">
        <v>458</v>
      </c>
      <c r="C1800" s="46" t="s">
        <v>51</v>
      </c>
      <c r="D1800" s="46" t="s">
        <v>47</v>
      </c>
      <c r="E1800" s="46" t="s">
        <v>99</v>
      </c>
      <c r="F1800" s="46" t="s">
        <v>26</v>
      </c>
      <c r="G1800" s="46" t="s">
        <v>23</v>
      </c>
      <c r="H1800" s="46" t="s">
        <v>28</v>
      </c>
      <c r="I1800" s="46"/>
      <c r="J1800" s="47">
        <v>24300</v>
      </c>
      <c r="K1800" s="47">
        <v>24300</v>
      </c>
      <c r="L1800" s="11">
        <f>L1801+L1802</f>
        <v>0</v>
      </c>
      <c r="P1800" s="11">
        <f>P1801+P1802</f>
        <v>0</v>
      </c>
      <c r="Q1800" s="53"/>
      <c r="R1800" s="54"/>
    </row>
    <row r="1801" spans="1:18" hidden="1" x14ac:dyDescent="0.2">
      <c r="A1801" s="41" t="s">
        <v>407</v>
      </c>
      <c r="B1801" s="42" t="s">
        <v>458</v>
      </c>
      <c r="C1801" s="46" t="s">
        <v>51</v>
      </c>
      <c r="D1801" s="46" t="s">
        <v>47</v>
      </c>
      <c r="E1801" s="46" t="s">
        <v>99</v>
      </c>
      <c r="F1801" s="46" t="s">
        <v>26</v>
      </c>
      <c r="G1801" s="46" t="s">
        <v>23</v>
      </c>
      <c r="H1801" s="46" t="s">
        <v>408</v>
      </c>
      <c r="I1801" s="46"/>
      <c r="J1801" s="47">
        <v>0</v>
      </c>
      <c r="K1801" s="47">
        <v>0</v>
      </c>
      <c r="L1801" s="55">
        <f>K1801/1000</f>
        <v>0</v>
      </c>
      <c r="M1801" s="12">
        <v>1</v>
      </c>
      <c r="P1801" s="56">
        <f>K1801/1000</f>
        <v>0</v>
      </c>
      <c r="Q1801" s="53"/>
      <c r="R1801" s="54"/>
    </row>
    <row r="1802" spans="1:18" ht="24" hidden="1" x14ac:dyDescent="0.2">
      <c r="A1802" s="41" t="s">
        <v>44</v>
      </c>
      <c r="B1802" s="42" t="s">
        <v>458</v>
      </c>
      <c r="C1802" s="46" t="s">
        <v>51</v>
      </c>
      <c r="D1802" s="46" t="s">
        <v>47</v>
      </c>
      <c r="E1802" s="46" t="s">
        <v>99</v>
      </c>
      <c r="F1802" s="46" t="s">
        <v>26</v>
      </c>
      <c r="G1802" s="46" t="s">
        <v>23</v>
      </c>
      <c r="H1802" s="46" t="s">
        <v>408</v>
      </c>
      <c r="I1802" s="46" t="s">
        <v>45</v>
      </c>
      <c r="J1802" s="47">
        <v>0</v>
      </c>
      <c r="K1802" s="47">
        <v>0</v>
      </c>
      <c r="L1802" s="55">
        <f>K1802/1000</f>
        <v>0</v>
      </c>
      <c r="M1802" s="12">
        <v>1</v>
      </c>
      <c r="P1802" s="56">
        <f>K1802/1000</f>
        <v>0</v>
      </c>
      <c r="Q1802" s="53"/>
      <c r="R1802" s="54"/>
    </row>
    <row r="1803" spans="1:18" ht="24" x14ac:dyDescent="0.2">
      <c r="A1803" s="41" t="s">
        <v>409</v>
      </c>
      <c r="B1803" s="42" t="s">
        <v>458</v>
      </c>
      <c r="C1803" s="46" t="s">
        <v>51</v>
      </c>
      <c r="D1803" s="46" t="s">
        <v>47</v>
      </c>
      <c r="E1803" s="46" t="s">
        <v>99</v>
      </c>
      <c r="F1803" s="46" t="s">
        <v>26</v>
      </c>
      <c r="G1803" s="46" t="s">
        <v>23</v>
      </c>
      <c r="H1803" s="46" t="s">
        <v>410</v>
      </c>
      <c r="I1803" s="46"/>
      <c r="J1803" s="47">
        <v>24300</v>
      </c>
      <c r="K1803" s="47">
        <v>24300</v>
      </c>
      <c r="L1803" s="51">
        <f>L1804</f>
        <v>0</v>
      </c>
      <c r="P1803" s="52">
        <f>P1804</f>
        <v>0</v>
      </c>
      <c r="Q1803" s="53"/>
      <c r="R1803" s="54"/>
    </row>
    <row r="1804" spans="1:18" ht="24" x14ac:dyDescent="0.2">
      <c r="A1804" s="41" t="s">
        <v>44</v>
      </c>
      <c r="B1804" s="42" t="s">
        <v>458</v>
      </c>
      <c r="C1804" s="46" t="s">
        <v>51</v>
      </c>
      <c r="D1804" s="46" t="s">
        <v>47</v>
      </c>
      <c r="E1804" s="46" t="s">
        <v>99</v>
      </c>
      <c r="F1804" s="46" t="s">
        <v>26</v>
      </c>
      <c r="G1804" s="46" t="s">
        <v>23</v>
      </c>
      <c r="H1804" s="46" t="s">
        <v>410</v>
      </c>
      <c r="I1804" s="46" t="s">
        <v>45</v>
      </c>
      <c r="J1804" s="47">
        <v>24300</v>
      </c>
      <c r="K1804" s="47">
        <v>24300</v>
      </c>
      <c r="L1804" s="51">
        <f>L1805</f>
        <v>0</v>
      </c>
      <c r="P1804" s="52">
        <f>P1805</f>
        <v>0</v>
      </c>
      <c r="Q1804" s="53"/>
      <c r="R1804" s="54"/>
    </row>
    <row r="1805" spans="1:18" ht="24" hidden="1" x14ac:dyDescent="0.2">
      <c r="A1805" s="41" t="s">
        <v>171</v>
      </c>
      <c r="B1805" s="42" t="s">
        <v>458</v>
      </c>
      <c r="C1805" s="46" t="s">
        <v>51</v>
      </c>
      <c r="D1805" s="46" t="s">
        <v>47</v>
      </c>
      <c r="E1805" s="46" t="s">
        <v>99</v>
      </c>
      <c r="F1805" s="46" t="s">
        <v>26</v>
      </c>
      <c r="G1805" s="46" t="s">
        <v>47</v>
      </c>
      <c r="H1805" s="46" t="s">
        <v>28</v>
      </c>
      <c r="I1805" s="46"/>
      <c r="J1805" s="47">
        <v>0</v>
      </c>
      <c r="K1805" s="47">
        <v>0</v>
      </c>
      <c r="L1805" s="11">
        <f>L1806</f>
        <v>0</v>
      </c>
      <c r="P1805" s="11">
        <f>P1806</f>
        <v>0</v>
      </c>
      <c r="Q1805" s="53"/>
      <c r="R1805" s="54"/>
    </row>
    <row r="1806" spans="1:18" ht="24" hidden="1" x14ac:dyDescent="0.2">
      <c r="A1806" s="41" t="s">
        <v>411</v>
      </c>
      <c r="B1806" s="42" t="s">
        <v>458</v>
      </c>
      <c r="C1806" s="46" t="s">
        <v>51</v>
      </c>
      <c r="D1806" s="46" t="s">
        <v>47</v>
      </c>
      <c r="E1806" s="46" t="s">
        <v>99</v>
      </c>
      <c r="F1806" s="46" t="s">
        <v>26</v>
      </c>
      <c r="G1806" s="46" t="s">
        <v>47</v>
      </c>
      <c r="H1806" s="46" t="s">
        <v>412</v>
      </c>
      <c r="I1806" s="46"/>
      <c r="J1806" s="47">
        <v>0</v>
      </c>
      <c r="K1806" s="47">
        <v>0</v>
      </c>
      <c r="L1806" s="55">
        <f>K1806/1000</f>
        <v>0</v>
      </c>
      <c r="M1806" s="12">
        <v>1</v>
      </c>
      <c r="P1806" s="56">
        <f>K1806/1000</f>
        <v>0</v>
      </c>
      <c r="Q1806" s="53"/>
      <c r="R1806" s="54"/>
    </row>
    <row r="1807" spans="1:18" ht="24" hidden="1" x14ac:dyDescent="0.2">
      <c r="A1807" s="41" t="s">
        <v>44</v>
      </c>
      <c r="B1807" s="42" t="s">
        <v>458</v>
      </c>
      <c r="C1807" s="46" t="s">
        <v>51</v>
      </c>
      <c r="D1807" s="46" t="s">
        <v>47</v>
      </c>
      <c r="E1807" s="46" t="s">
        <v>99</v>
      </c>
      <c r="F1807" s="46" t="s">
        <v>26</v>
      </c>
      <c r="G1807" s="46" t="s">
        <v>47</v>
      </c>
      <c r="H1807" s="46" t="s">
        <v>412</v>
      </c>
      <c r="I1807" s="46" t="s">
        <v>45</v>
      </c>
      <c r="J1807" s="47">
        <v>0</v>
      </c>
      <c r="K1807" s="47">
        <v>0</v>
      </c>
      <c r="L1807" s="11">
        <f>L1808</f>
        <v>0</v>
      </c>
      <c r="P1807" s="11">
        <f>P1808</f>
        <v>0</v>
      </c>
      <c r="Q1807" s="53"/>
      <c r="R1807" s="54"/>
    </row>
    <row r="1808" spans="1:18" ht="24" hidden="1" x14ac:dyDescent="0.2">
      <c r="A1808" s="41" t="s">
        <v>413</v>
      </c>
      <c r="B1808" s="42" t="s">
        <v>458</v>
      </c>
      <c r="C1808" s="46" t="s">
        <v>51</v>
      </c>
      <c r="D1808" s="46" t="s">
        <v>47</v>
      </c>
      <c r="E1808" s="46" t="s">
        <v>99</v>
      </c>
      <c r="F1808" s="46" t="s">
        <v>26</v>
      </c>
      <c r="G1808" s="46" t="s">
        <v>47</v>
      </c>
      <c r="H1808" s="46" t="s">
        <v>414</v>
      </c>
      <c r="I1808" s="46"/>
      <c r="J1808" s="47">
        <v>0</v>
      </c>
      <c r="K1808" s="47">
        <v>0</v>
      </c>
      <c r="L1808" s="11">
        <f>L1809</f>
        <v>0</v>
      </c>
      <c r="P1808" s="11">
        <f>P1809</f>
        <v>0</v>
      </c>
      <c r="Q1808" s="53"/>
      <c r="R1808" s="54"/>
    </row>
    <row r="1809" spans="1:18" ht="24" hidden="1" x14ac:dyDescent="0.2">
      <c r="A1809" s="41" t="s">
        <v>44</v>
      </c>
      <c r="B1809" s="42" t="s">
        <v>458</v>
      </c>
      <c r="C1809" s="46" t="s">
        <v>51</v>
      </c>
      <c r="D1809" s="46" t="s">
        <v>47</v>
      </c>
      <c r="E1809" s="46" t="s">
        <v>99</v>
      </c>
      <c r="F1809" s="46" t="s">
        <v>26</v>
      </c>
      <c r="G1809" s="46" t="s">
        <v>47</v>
      </c>
      <c r="H1809" s="46" t="s">
        <v>414</v>
      </c>
      <c r="I1809" s="46" t="s">
        <v>45</v>
      </c>
      <c r="J1809" s="47">
        <v>0</v>
      </c>
      <c r="K1809" s="47">
        <v>0</v>
      </c>
      <c r="L1809" s="11">
        <f>L1810</f>
        <v>0</v>
      </c>
      <c r="P1809" s="11">
        <f>P1810</f>
        <v>0</v>
      </c>
      <c r="Q1809" s="53"/>
      <c r="R1809" s="54"/>
    </row>
    <row r="1810" spans="1:18" ht="36" hidden="1" x14ac:dyDescent="0.2">
      <c r="A1810" s="41" t="s">
        <v>415</v>
      </c>
      <c r="B1810" s="42" t="s">
        <v>458</v>
      </c>
      <c r="C1810" s="46" t="s">
        <v>51</v>
      </c>
      <c r="D1810" s="46" t="s">
        <v>47</v>
      </c>
      <c r="E1810" s="46" t="s">
        <v>99</v>
      </c>
      <c r="F1810" s="46" t="s">
        <v>26</v>
      </c>
      <c r="G1810" s="46" t="s">
        <v>47</v>
      </c>
      <c r="H1810" s="46" t="s">
        <v>416</v>
      </c>
      <c r="I1810" s="46"/>
      <c r="J1810" s="47">
        <v>0</v>
      </c>
      <c r="K1810" s="47">
        <v>0</v>
      </c>
      <c r="L1810" s="55">
        <f>K1810/1000</f>
        <v>0</v>
      </c>
      <c r="M1810" s="12">
        <v>1</v>
      </c>
      <c r="P1810" s="56">
        <f>K1810/1000</f>
        <v>0</v>
      </c>
      <c r="Q1810" s="53"/>
      <c r="R1810" s="54"/>
    </row>
    <row r="1811" spans="1:18" ht="24" hidden="1" x14ac:dyDescent="0.2">
      <c r="A1811" s="41" t="s">
        <v>44</v>
      </c>
      <c r="B1811" s="42" t="s">
        <v>458</v>
      </c>
      <c r="C1811" s="46" t="s">
        <v>51</v>
      </c>
      <c r="D1811" s="46" t="s">
        <v>47</v>
      </c>
      <c r="E1811" s="46" t="s">
        <v>99</v>
      </c>
      <c r="F1811" s="46" t="s">
        <v>26</v>
      </c>
      <c r="G1811" s="46" t="s">
        <v>47</v>
      </c>
      <c r="H1811" s="46" t="s">
        <v>416</v>
      </c>
      <c r="I1811" s="46" t="s">
        <v>45</v>
      </c>
      <c r="J1811" s="47">
        <v>0</v>
      </c>
      <c r="K1811" s="47">
        <v>0</v>
      </c>
      <c r="L1811" s="51">
        <f t="shared" ref="L1811:L1817" si="16">L1812</f>
        <v>0</v>
      </c>
      <c r="P1811" s="52">
        <f t="shared" ref="P1811:P1817" si="17">P1812</f>
        <v>0</v>
      </c>
      <c r="Q1811" s="53"/>
      <c r="R1811" s="54"/>
    </row>
    <row r="1812" spans="1:18" hidden="1" x14ac:dyDescent="0.2">
      <c r="A1812" s="41" t="s">
        <v>417</v>
      </c>
      <c r="B1812" s="42" t="s">
        <v>458</v>
      </c>
      <c r="C1812" s="46" t="s">
        <v>51</v>
      </c>
      <c r="D1812" s="46" t="s">
        <v>47</v>
      </c>
      <c r="E1812" s="46" t="s">
        <v>99</v>
      </c>
      <c r="F1812" s="46" t="s">
        <v>26</v>
      </c>
      <c r="G1812" s="46" t="s">
        <v>47</v>
      </c>
      <c r="H1812" s="46" t="s">
        <v>418</v>
      </c>
      <c r="I1812" s="46"/>
      <c r="J1812" s="47">
        <v>0</v>
      </c>
      <c r="K1812" s="47">
        <v>0</v>
      </c>
      <c r="L1812" s="51">
        <f t="shared" si="16"/>
        <v>0</v>
      </c>
      <c r="P1812" s="52">
        <f t="shared" si="17"/>
        <v>0</v>
      </c>
      <c r="Q1812" s="53"/>
      <c r="R1812" s="54"/>
    </row>
    <row r="1813" spans="1:18" ht="24" hidden="1" x14ac:dyDescent="0.2">
      <c r="A1813" s="41" t="s">
        <v>44</v>
      </c>
      <c r="B1813" s="42" t="s">
        <v>458</v>
      </c>
      <c r="C1813" s="46" t="s">
        <v>51</v>
      </c>
      <c r="D1813" s="46" t="s">
        <v>47</v>
      </c>
      <c r="E1813" s="46" t="s">
        <v>99</v>
      </c>
      <c r="F1813" s="46" t="s">
        <v>26</v>
      </c>
      <c r="G1813" s="46" t="s">
        <v>47</v>
      </c>
      <c r="H1813" s="46" t="s">
        <v>418</v>
      </c>
      <c r="I1813" s="46" t="s">
        <v>45</v>
      </c>
      <c r="J1813" s="47">
        <v>0</v>
      </c>
      <c r="K1813" s="47">
        <v>0</v>
      </c>
      <c r="L1813" s="51">
        <f t="shared" si="16"/>
        <v>0</v>
      </c>
      <c r="P1813" s="52">
        <f t="shared" si="17"/>
        <v>0</v>
      </c>
      <c r="Q1813" s="53"/>
      <c r="R1813" s="54"/>
    </row>
    <row r="1814" spans="1:18" hidden="1" x14ac:dyDescent="0.2">
      <c r="A1814" s="41" t="s">
        <v>419</v>
      </c>
      <c r="B1814" s="42" t="s">
        <v>458</v>
      </c>
      <c r="C1814" s="46" t="s">
        <v>51</v>
      </c>
      <c r="D1814" s="46" t="s">
        <v>47</v>
      </c>
      <c r="E1814" s="46" t="s">
        <v>99</v>
      </c>
      <c r="F1814" s="46" t="s">
        <v>26</v>
      </c>
      <c r="G1814" s="46" t="s">
        <v>47</v>
      </c>
      <c r="H1814" s="46" t="s">
        <v>420</v>
      </c>
      <c r="I1814" s="46"/>
      <c r="J1814" s="47">
        <v>0</v>
      </c>
      <c r="K1814" s="47">
        <v>0</v>
      </c>
      <c r="L1814" s="51">
        <f t="shared" si="16"/>
        <v>0</v>
      </c>
      <c r="P1814" s="52">
        <f t="shared" si="17"/>
        <v>0</v>
      </c>
      <c r="Q1814" s="53"/>
      <c r="R1814" s="54"/>
    </row>
    <row r="1815" spans="1:18" ht="24" hidden="1" x14ac:dyDescent="0.2">
      <c r="A1815" s="41" t="s">
        <v>44</v>
      </c>
      <c r="B1815" s="42" t="s">
        <v>458</v>
      </c>
      <c r="C1815" s="46" t="s">
        <v>51</v>
      </c>
      <c r="D1815" s="46" t="s">
        <v>47</v>
      </c>
      <c r="E1815" s="46" t="s">
        <v>99</v>
      </c>
      <c r="F1815" s="46" t="s">
        <v>26</v>
      </c>
      <c r="G1815" s="46" t="s">
        <v>47</v>
      </c>
      <c r="H1815" s="46" t="s">
        <v>420</v>
      </c>
      <c r="I1815" s="46" t="s">
        <v>45</v>
      </c>
      <c r="J1815" s="47">
        <v>0</v>
      </c>
      <c r="K1815" s="47">
        <v>0</v>
      </c>
      <c r="L1815" s="51">
        <f t="shared" si="16"/>
        <v>0</v>
      </c>
      <c r="P1815" s="52">
        <f t="shared" si="17"/>
        <v>0</v>
      </c>
      <c r="Q1815" s="53"/>
      <c r="R1815" s="54"/>
    </row>
    <row r="1816" spans="1:18" hidden="1" x14ac:dyDescent="0.2">
      <c r="A1816" s="41" t="s">
        <v>421</v>
      </c>
      <c r="B1816" s="42" t="s">
        <v>458</v>
      </c>
      <c r="C1816" s="46" t="s">
        <v>51</v>
      </c>
      <c r="D1816" s="46" t="s">
        <v>47</v>
      </c>
      <c r="E1816" s="46" t="s">
        <v>99</v>
      </c>
      <c r="F1816" s="46" t="s">
        <v>26</v>
      </c>
      <c r="G1816" s="46" t="s">
        <v>47</v>
      </c>
      <c r="H1816" s="46" t="s">
        <v>422</v>
      </c>
      <c r="I1816" s="46"/>
      <c r="J1816" s="47">
        <v>0</v>
      </c>
      <c r="K1816" s="47">
        <v>0</v>
      </c>
      <c r="L1816" s="51">
        <f t="shared" si="16"/>
        <v>0</v>
      </c>
      <c r="P1816" s="52">
        <f t="shared" si="17"/>
        <v>0</v>
      </c>
      <c r="Q1816" s="53"/>
      <c r="R1816" s="54"/>
    </row>
    <row r="1817" spans="1:18" ht="24" hidden="1" x14ac:dyDescent="0.2">
      <c r="A1817" s="41" t="s">
        <v>44</v>
      </c>
      <c r="B1817" s="42" t="s">
        <v>458</v>
      </c>
      <c r="C1817" s="46" t="s">
        <v>51</v>
      </c>
      <c r="D1817" s="46" t="s">
        <v>47</v>
      </c>
      <c r="E1817" s="46" t="s">
        <v>99</v>
      </c>
      <c r="F1817" s="46" t="s">
        <v>26</v>
      </c>
      <c r="G1817" s="46" t="s">
        <v>47</v>
      </c>
      <c r="H1817" s="46" t="s">
        <v>422</v>
      </c>
      <c r="I1817" s="46" t="s">
        <v>45</v>
      </c>
      <c r="J1817" s="47">
        <v>0</v>
      </c>
      <c r="K1817" s="47">
        <v>0</v>
      </c>
      <c r="L1817" s="11">
        <f t="shared" si="16"/>
        <v>0</v>
      </c>
      <c r="P1817" s="11">
        <f t="shared" si="17"/>
        <v>0</v>
      </c>
      <c r="Q1817" s="53"/>
      <c r="R1817" s="54"/>
    </row>
    <row r="1818" spans="1:18" ht="24" hidden="1" x14ac:dyDescent="0.2">
      <c r="A1818" s="41" t="s">
        <v>423</v>
      </c>
      <c r="B1818" s="42" t="s">
        <v>458</v>
      </c>
      <c r="C1818" s="46" t="s">
        <v>51</v>
      </c>
      <c r="D1818" s="46" t="s">
        <v>47</v>
      </c>
      <c r="E1818" s="46" t="s">
        <v>99</v>
      </c>
      <c r="F1818" s="46" t="s">
        <v>26</v>
      </c>
      <c r="G1818" s="46" t="s">
        <v>47</v>
      </c>
      <c r="H1818" s="46" t="s">
        <v>424</v>
      </c>
      <c r="I1818" s="46"/>
      <c r="J1818" s="47">
        <v>0</v>
      </c>
      <c r="K1818" s="47">
        <v>0</v>
      </c>
      <c r="L1818" s="55">
        <f>K1818/1000</f>
        <v>0</v>
      </c>
      <c r="M1818" s="12">
        <v>1</v>
      </c>
      <c r="P1818" s="56">
        <f>K1818/1000</f>
        <v>0</v>
      </c>
      <c r="Q1818" s="53"/>
      <c r="R1818" s="54"/>
    </row>
    <row r="1819" spans="1:18" ht="24" hidden="1" x14ac:dyDescent="0.2">
      <c r="A1819" s="41" t="s">
        <v>44</v>
      </c>
      <c r="B1819" s="42" t="s">
        <v>458</v>
      </c>
      <c r="C1819" s="46" t="s">
        <v>51</v>
      </c>
      <c r="D1819" s="46" t="s">
        <v>47</v>
      </c>
      <c r="E1819" s="46" t="s">
        <v>99</v>
      </c>
      <c r="F1819" s="46" t="s">
        <v>26</v>
      </c>
      <c r="G1819" s="46" t="s">
        <v>47</v>
      </c>
      <c r="H1819" s="46" t="s">
        <v>424</v>
      </c>
      <c r="I1819" s="46" t="s">
        <v>45</v>
      </c>
      <c r="J1819" s="47">
        <v>0</v>
      </c>
      <c r="K1819" s="47">
        <v>0</v>
      </c>
      <c r="L1819" s="51" t="e">
        <f>L1820</f>
        <v>#REF!</v>
      </c>
      <c r="P1819" s="52" t="e">
        <f>P1820</f>
        <v>#REF!</v>
      </c>
      <c r="Q1819" s="53"/>
      <c r="R1819" s="54"/>
    </row>
    <row r="1820" spans="1:18" hidden="1" x14ac:dyDescent="0.2">
      <c r="A1820" s="41" t="s">
        <v>425</v>
      </c>
      <c r="B1820" s="42" t="s">
        <v>458</v>
      </c>
      <c r="C1820" s="46" t="s">
        <v>51</v>
      </c>
      <c r="D1820" s="46" t="s">
        <v>47</v>
      </c>
      <c r="E1820" s="46" t="s">
        <v>99</v>
      </c>
      <c r="F1820" s="46" t="s">
        <v>26</v>
      </c>
      <c r="G1820" s="46" t="s">
        <v>47</v>
      </c>
      <c r="H1820" s="46" t="s">
        <v>426</v>
      </c>
      <c r="I1820" s="46"/>
      <c r="J1820" s="47">
        <v>0</v>
      </c>
      <c r="K1820" s="47">
        <v>0</v>
      </c>
      <c r="L1820" s="51" t="e">
        <f>L1821</f>
        <v>#REF!</v>
      </c>
      <c r="P1820" s="52" t="e">
        <f>P1821</f>
        <v>#REF!</v>
      </c>
      <c r="Q1820" s="53"/>
      <c r="R1820" s="54"/>
    </row>
    <row r="1821" spans="1:18" ht="24" hidden="1" x14ac:dyDescent="0.2">
      <c r="A1821" s="41" t="s">
        <v>44</v>
      </c>
      <c r="B1821" s="42" t="s">
        <v>458</v>
      </c>
      <c r="C1821" s="46" t="s">
        <v>51</v>
      </c>
      <c r="D1821" s="46" t="s">
        <v>47</v>
      </c>
      <c r="E1821" s="46" t="s">
        <v>99</v>
      </c>
      <c r="F1821" s="46" t="s">
        <v>26</v>
      </c>
      <c r="G1821" s="46" t="s">
        <v>47</v>
      </c>
      <c r="H1821" s="46" t="s">
        <v>426</v>
      </c>
      <c r="I1821" s="46" t="s">
        <v>45</v>
      </c>
      <c r="J1821" s="47">
        <v>0</v>
      </c>
      <c r="K1821" s="47">
        <v>0</v>
      </c>
      <c r="L1821" s="51" t="e">
        <f>L1831+L1822</f>
        <v>#REF!</v>
      </c>
      <c r="P1821" s="52" t="e">
        <f>P1831+P1822</f>
        <v>#REF!</v>
      </c>
      <c r="Q1821" s="53"/>
      <c r="R1821" s="54"/>
    </row>
    <row r="1822" spans="1:18" hidden="1" x14ac:dyDescent="0.2">
      <c r="A1822" s="41" t="s">
        <v>427</v>
      </c>
      <c r="B1822" s="42" t="s">
        <v>458</v>
      </c>
      <c r="C1822" s="46" t="s">
        <v>51</v>
      </c>
      <c r="D1822" s="46" t="s">
        <v>47</v>
      </c>
      <c r="E1822" s="46" t="s">
        <v>99</v>
      </c>
      <c r="F1822" s="46" t="s">
        <v>26</v>
      </c>
      <c r="G1822" s="46" t="s">
        <v>47</v>
      </c>
      <c r="H1822" s="46" t="s">
        <v>428</v>
      </c>
      <c r="I1822" s="46"/>
      <c r="J1822" s="47">
        <v>0</v>
      </c>
      <c r="K1822" s="47">
        <v>0</v>
      </c>
      <c r="L1822" s="51">
        <f>L1823+L1827</f>
        <v>0</v>
      </c>
      <c r="P1822" s="52">
        <f>P1823+P1827</f>
        <v>0</v>
      </c>
      <c r="Q1822" s="53"/>
      <c r="R1822" s="54"/>
    </row>
    <row r="1823" spans="1:18" ht="24" hidden="1" x14ac:dyDescent="0.2">
      <c r="A1823" s="41" t="s">
        <v>44</v>
      </c>
      <c r="B1823" s="42" t="s">
        <v>458</v>
      </c>
      <c r="C1823" s="46" t="s">
        <v>51</v>
      </c>
      <c r="D1823" s="46" t="s">
        <v>47</v>
      </c>
      <c r="E1823" s="46" t="s">
        <v>99</v>
      </c>
      <c r="F1823" s="46" t="s">
        <v>26</v>
      </c>
      <c r="G1823" s="46" t="s">
        <v>47</v>
      </c>
      <c r="H1823" s="46" t="s">
        <v>428</v>
      </c>
      <c r="I1823" s="46" t="s">
        <v>45</v>
      </c>
      <c r="J1823" s="47">
        <v>0</v>
      </c>
      <c r="K1823" s="47">
        <v>0</v>
      </c>
      <c r="L1823" s="51">
        <f>L1824</f>
        <v>0</v>
      </c>
      <c r="P1823" s="52">
        <f>P1824</f>
        <v>0</v>
      </c>
      <c r="Q1823" s="53"/>
      <c r="R1823" s="54"/>
    </row>
    <row r="1824" spans="1:18" hidden="1" x14ac:dyDescent="0.2">
      <c r="A1824" s="41" t="s">
        <v>429</v>
      </c>
      <c r="B1824" s="42" t="s">
        <v>458</v>
      </c>
      <c r="C1824" s="46" t="s">
        <v>51</v>
      </c>
      <c r="D1824" s="46" t="s">
        <v>47</v>
      </c>
      <c r="E1824" s="46" t="s">
        <v>99</v>
      </c>
      <c r="F1824" s="46" t="s">
        <v>26</v>
      </c>
      <c r="G1824" s="46" t="s">
        <v>47</v>
      </c>
      <c r="H1824" s="46" t="s">
        <v>430</v>
      </c>
      <c r="I1824" s="46"/>
      <c r="J1824" s="47">
        <v>0</v>
      </c>
      <c r="K1824" s="47">
        <v>0</v>
      </c>
      <c r="L1824" s="51">
        <f>L1825</f>
        <v>0</v>
      </c>
      <c r="P1824" s="52">
        <f>P1825</f>
        <v>0</v>
      </c>
      <c r="Q1824" s="53"/>
      <c r="R1824" s="54"/>
    </row>
    <row r="1825" spans="1:18" ht="24" hidden="1" x14ac:dyDescent="0.2">
      <c r="A1825" s="41" t="s">
        <v>44</v>
      </c>
      <c r="B1825" s="42" t="s">
        <v>458</v>
      </c>
      <c r="C1825" s="46" t="s">
        <v>51</v>
      </c>
      <c r="D1825" s="46" t="s">
        <v>47</v>
      </c>
      <c r="E1825" s="46" t="s">
        <v>99</v>
      </c>
      <c r="F1825" s="46" t="s">
        <v>26</v>
      </c>
      <c r="G1825" s="46" t="s">
        <v>47</v>
      </c>
      <c r="H1825" s="46" t="s">
        <v>430</v>
      </c>
      <c r="I1825" s="46" t="s">
        <v>45</v>
      </c>
      <c r="J1825" s="47">
        <v>0</v>
      </c>
      <c r="K1825" s="47">
        <v>0</v>
      </c>
      <c r="L1825" s="11">
        <f>L1826</f>
        <v>0</v>
      </c>
      <c r="P1825" s="11">
        <f>P1826</f>
        <v>0</v>
      </c>
      <c r="Q1825" s="53"/>
      <c r="R1825" s="54"/>
    </row>
    <row r="1826" spans="1:18" ht="36" hidden="1" x14ac:dyDescent="0.2">
      <c r="A1826" s="41" t="s">
        <v>623</v>
      </c>
      <c r="B1826" s="42" t="s">
        <v>458</v>
      </c>
      <c r="C1826" s="46" t="s">
        <v>51</v>
      </c>
      <c r="D1826" s="46" t="s">
        <v>47</v>
      </c>
      <c r="E1826" s="46" t="s">
        <v>99</v>
      </c>
      <c r="F1826" s="46" t="s">
        <v>26</v>
      </c>
      <c r="G1826" s="46" t="s">
        <v>47</v>
      </c>
      <c r="H1826" s="46" t="s">
        <v>624</v>
      </c>
      <c r="I1826" s="46"/>
      <c r="J1826" s="47">
        <v>0</v>
      </c>
      <c r="K1826" s="47">
        <v>0</v>
      </c>
      <c r="L1826" s="55">
        <f>K1826/1000</f>
        <v>0</v>
      </c>
      <c r="M1826" s="12">
        <v>1</v>
      </c>
      <c r="P1826" s="56">
        <f>K1826/1000</f>
        <v>0</v>
      </c>
      <c r="Q1826" s="53"/>
      <c r="R1826" s="54"/>
    </row>
    <row r="1827" spans="1:18" ht="24" hidden="1" x14ac:dyDescent="0.2">
      <c r="A1827" s="41" t="s">
        <v>44</v>
      </c>
      <c r="B1827" s="42" t="s">
        <v>458</v>
      </c>
      <c r="C1827" s="46" t="s">
        <v>51</v>
      </c>
      <c r="D1827" s="46" t="s">
        <v>47</v>
      </c>
      <c r="E1827" s="46" t="s">
        <v>99</v>
      </c>
      <c r="F1827" s="46" t="s">
        <v>26</v>
      </c>
      <c r="G1827" s="46" t="s">
        <v>47</v>
      </c>
      <c r="H1827" s="46" t="s">
        <v>624</v>
      </c>
      <c r="I1827" s="46" t="s">
        <v>45</v>
      </c>
      <c r="J1827" s="47">
        <v>0</v>
      </c>
      <c r="K1827" s="47">
        <v>0</v>
      </c>
      <c r="L1827" s="51">
        <f>L1828</f>
        <v>0</v>
      </c>
      <c r="P1827" s="52">
        <f>P1828</f>
        <v>0</v>
      </c>
      <c r="Q1827" s="53"/>
      <c r="R1827" s="54"/>
    </row>
    <row r="1828" spans="1:18" ht="72" hidden="1" x14ac:dyDescent="0.2">
      <c r="A1828" s="41" t="s">
        <v>625</v>
      </c>
      <c r="B1828" s="42" t="s">
        <v>458</v>
      </c>
      <c r="C1828" s="46" t="s">
        <v>51</v>
      </c>
      <c r="D1828" s="46" t="s">
        <v>47</v>
      </c>
      <c r="E1828" s="46" t="s">
        <v>99</v>
      </c>
      <c r="F1828" s="46" t="s">
        <v>26</v>
      </c>
      <c r="G1828" s="46" t="s">
        <v>47</v>
      </c>
      <c r="H1828" s="46" t="s">
        <v>626</v>
      </c>
      <c r="I1828" s="46"/>
      <c r="J1828" s="47">
        <v>0</v>
      </c>
      <c r="K1828" s="47">
        <v>0</v>
      </c>
      <c r="L1828" s="51">
        <f>L1829</f>
        <v>0</v>
      </c>
      <c r="P1828" s="52">
        <f>P1829</f>
        <v>0</v>
      </c>
      <c r="Q1828" s="53"/>
      <c r="R1828" s="54"/>
    </row>
    <row r="1829" spans="1:18" ht="24" hidden="1" x14ac:dyDescent="0.2">
      <c r="A1829" s="41" t="s">
        <v>44</v>
      </c>
      <c r="B1829" s="42" t="s">
        <v>458</v>
      </c>
      <c r="C1829" s="46" t="s">
        <v>51</v>
      </c>
      <c r="D1829" s="46" t="s">
        <v>47</v>
      </c>
      <c r="E1829" s="46" t="s">
        <v>99</v>
      </c>
      <c r="F1829" s="46" t="s">
        <v>26</v>
      </c>
      <c r="G1829" s="46" t="s">
        <v>47</v>
      </c>
      <c r="H1829" s="46" t="s">
        <v>626</v>
      </c>
      <c r="I1829" s="46" t="s">
        <v>45</v>
      </c>
      <c r="J1829" s="47">
        <v>0</v>
      </c>
      <c r="K1829" s="47">
        <v>0</v>
      </c>
      <c r="L1829" s="11">
        <f>L1830</f>
        <v>0</v>
      </c>
      <c r="P1829" s="11">
        <f>P1830</f>
        <v>0</v>
      </c>
      <c r="Q1829" s="53"/>
      <c r="R1829" s="54"/>
    </row>
    <row r="1830" spans="1:18" ht="60" hidden="1" x14ac:dyDescent="0.2">
      <c r="A1830" s="41" t="s">
        <v>632</v>
      </c>
      <c r="B1830" s="42" t="s">
        <v>458</v>
      </c>
      <c r="C1830" s="46" t="s">
        <v>51</v>
      </c>
      <c r="D1830" s="46" t="s">
        <v>47</v>
      </c>
      <c r="E1830" s="46" t="s">
        <v>99</v>
      </c>
      <c r="F1830" s="46" t="s">
        <v>26</v>
      </c>
      <c r="G1830" s="46" t="s">
        <v>47</v>
      </c>
      <c r="H1830" s="46" t="s">
        <v>633</v>
      </c>
      <c r="I1830" s="74"/>
      <c r="J1830" s="47">
        <v>0</v>
      </c>
      <c r="K1830" s="47">
        <v>0</v>
      </c>
      <c r="L1830" s="55">
        <f>K1830/1000</f>
        <v>0</v>
      </c>
      <c r="M1830" s="12">
        <v>1</v>
      </c>
      <c r="P1830" s="56">
        <f>K1830/1000</f>
        <v>0</v>
      </c>
      <c r="Q1830" s="53"/>
      <c r="R1830" s="54"/>
    </row>
    <row r="1831" spans="1:18" ht="24" hidden="1" x14ac:dyDescent="0.2">
      <c r="A1831" s="41" t="s">
        <v>44</v>
      </c>
      <c r="B1831" s="42" t="s">
        <v>458</v>
      </c>
      <c r="C1831" s="46" t="s">
        <v>51</v>
      </c>
      <c r="D1831" s="46" t="s">
        <v>47</v>
      </c>
      <c r="E1831" s="46" t="s">
        <v>99</v>
      </c>
      <c r="F1831" s="46" t="s">
        <v>26</v>
      </c>
      <c r="G1831" s="46" t="s">
        <v>47</v>
      </c>
      <c r="H1831" s="46" t="s">
        <v>633</v>
      </c>
      <c r="I1831" s="74">
        <v>200</v>
      </c>
      <c r="J1831" s="47">
        <v>0</v>
      </c>
      <c r="K1831" s="47">
        <v>0</v>
      </c>
      <c r="L1831" s="11" t="e">
        <f>L1832+L1836+#REF!+#REF!+#REF!+#REF!+#REF!+#REF!+#REF!+#REF!+#REF!+#REF!</f>
        <v>#REF!</v>
      </c>
      <c r="P1831" s="11" t="e">
        <f>P1832+P1836+#REF!+#REF!+#REF!+#REF!+#REF!+#REF!+#REF!+#REF!+#REF!+#REF!</f>
        <v>#REF!</v>
      </c>
      <c r="Q1831" s="53"/>
      <c r="R1831" s="54"/>
    </row>
    <row r="1832" spans="1:18" ht="60" hidden="1" x14ac:dyDescent="0.2">
      <c r="A1832" s="41" t="s">
        <v>632</v>
      </c>
      <c r="B1832" s="42" t="s">
        <v>458</v>
      </c>
      <c r="C1832" s="46" t="s">
        <v>51</v>
      </c>
      <c r="D1832" s="46" t="s">
        <v>47</v>
      </c>
      <c r="E1832" s="46" t="s">
        <v>99</v>
      </c>
      <c r="F1832" s="46" t="s">
        <v>26</v>
      </c>
      <c r="G1832" s="46" t="s">
        <v>47</v>
      </c>
      <c r="H1832" s="46" t="s">
        <v>634</v>
      </c>
      <c r="I1832" s="74"/>
      <c r="J1832" s="47">
        <v>0</v>
      </c>
      <c r="K1832" s="47">
        <v>0</v>
      </c>
      <c r="L1832" s="11">
        <f>L1833</f>
        <v>0</v>
      </c>
      <c r="P1832" s="11">
        <f>P1833</f>
        <v>0</v>
      </c>
      <c r="Q1832" s="53"/>
      <c r="R1832" s="54"/>
    </row>
    <row r="1833" spans="1:18" ht="24" hidden="1" x14ac:dyDescent="0.2">
      <c r="A1833" s="41" t="s">
        <v>44</v>
      </c>
      <c r="B1833" s="42" t="s">
        <v>458</v>
      </c>
      <c r="C1833" s="46" t="s">
        <v>51</v>
      </c>
      <c r="D1833" s="46" t="s">
        <v>47</v>
      </c>
      <c r="E1833" s="46" t="s">
        <v>99</v>
      </c>
      <c r="F1833" s="46" t="s">
        <v>26</v>
      </c>
      <c r="G1833" s="46" t="s">
        <v>47</v>
      </c>
      <c r="H1833" s="46" t="s">
        <v>634</v>
      </c>
      <c r="I1833" s="74">
        <v>200</v>
      </c>
      <c r="J1833" s="47">
        <v>0</v>
      </c>
      <c r="K1833" s="47">
        <v>0</v>
      </c>
      <c r="L1833" s="11">
        <f>L1834</f>
        <v>0</v>
      </c>
      <c r="P1833" s="11">
        <f>P1834</f>
        <v>0</v>
      </c>
      <c r="Q1833" s="53"/>
      <c r="R1833" s="54"/>
    </row>
    <row r="1834" spans="1:18" hidden="1" x14ac:dyDescent="0.2">
      <c r="A1834" s="41" t="s">
        <v>93</v>
      </c>
      <c r="B1834" s="42" t="s">
        <v>458</v>
      </c>
      <c r="C1834" s="42" t="s">
        <v>51</v>
      </c>
      <c r="D1834" s="42" t="s">
        <v>47</v>
      </c>
      <c r="E1834" s="46" t="s">
        <v>94</v>
      </c>
      <c r="F1834" s="46" t="s">
        <v>26</v>
      </c>
      <c r="G1834" s="46" t="s">
        <v>27</v>
      </c>
      <c r="H1834" s="46" t="s">
        <v>28</v>
      </c>
      <c r="I1834" s="46"/>
      <c r="J1834" s="47">
        <v>0</v>
      </c>
      <c r="K1834" s="47">
        <v>0</v>
      </c>
      <c r="L1834" s="11">
        <f>L1835</f>
        <v>0</v>
      </c>
      <c r="P1834" s="11">
        <f>P1835</f>
        <v>0</v>
      </c>
      <c r="Q1834" s="53"/>
      <c r="R1834" s="54"/>
    </row>
    <row r="1835" spans="1:18" hidden="1" x14ac:dyDescent="0.2">
      <c r="A1835" s="41" t="s">
        <v>95</v>
      </c>
      <c r="B1835" s="42" t="s">
        <v>458</v>
      </c>
      <c r="C1835" s="42" t="s">
        <v>51</v>
      </c>
      <c r="D1835" s="42" t="s">
        <v>47</v>
      </c>
      <c r="E1835" s="46" t="s">
        <v>94</v>
      </c>
      <c r="F1835" s="46" t="s">
        <v>96</v>
      </c>
      <c r="G1835" s="46" t="s">
        <v>27</v>
      </c>
      <c r="H1835" s="46" t="s">
        <v>28</v>
      </c>
      <c r="I1835" s="46"/>
      <c r="J1835" s="47">
        <v>0</v>
      </c>
      <c r="K1835" s="47">
        <v>0</v>
      </c>
      <c r="L1835" s="55">
        <f>K1835/1000</f>
        <v>0</v>
      </c>
      <c r="M1835" s="12">
        <v>1</v>
      </c>
      <c r="P1835" s="56">
        <f>K1835/1000</f>
        <v>0</v>
      </c>
      <c r="Q1835" s="53"/>
      <c r="R1835" s="54"/>
    </row>
    <row r="1836" spans="1:18" ht="72" hidden="1" x14ac:dyDescent="0.2">
      <c r="A1836" s="41" t="s">
        <v>517</v>
      </c>
      <c r="B1836" s="42" t="s">
        <v>458</v>
      </c>
      <c r="C1836" s="42" t="s">
        <v>51</v>
      </c>
      <c r="D1836" s="42" t="s">
        <v>47</v>
      </c>
      <c r="E1836" s="46" t="s">
        <v>94</v>
      </c>
      <c r="F1836" s="46" t="s">
        <v>96</v>
      </c>
      <c r="G1836" s="46" t="s">
        <v>27</v>
      </c>
      <c r="H1836" s="46" t="s">
        <v>518</v>
      </c>
      <c r="I1836" s="46"/>
      <c r="J1836" s="47">
        <v>0</v>
      </c>
      <c r="K1836" s="47">
        <v>0</v>
      </c>
      <c r="L1836" s="11" t="e">
        <f>L1837</f>
        <v>#REF!</v>
      </c>
      <c r="P1836" s="11" t="e">
        <f>P1837</f>
        <v>#REF!</v>
      </c>
      <c r="Q1836" s="53"/>
      <c r="R1836" s="54"/>
    </row>
    <row r="1837" spans="1:18" ht="24" hidden="1" x14ac:dyDescent="0.2">
      <c r="A1837" s="41" t="s">
        <v>44</v>
      </c>
      <c r="B1837" s="42" t="s">
        <v>458</v>
      </c>
      <c r="C1837" s="42" t="s">
        <v>51</v>
      </c>
      <c r="D1837" s="42" t="s">
        <v>47</v>
      </c>
      <c r="E1837" s="46" t="s">
        <v>94</v>
      </c>
      <c r="F1837" s="46" t="s">
        <v>96</v>
      </c>
      <c r="G1837" s="46" t="s">
        <v>27</v>
      </c>
      <c r="H1837" s="46" t="s">
        <v>518</v>
      </c>
      <c r="I1837" s="46" t="s">
        <v>45</v>
      </c>
      <c r="J1837" s="47">
        <v>0</v>
      </c>
      <c r="K1837" s="47">
        <v>0</v>
      </c>
      <c r="L1837" s="11" t="e">
        <f>#REF!</f>
        <v>#REF!</v>
      </c>
      <c r="P1837" s="11" t="e">
        <f>#REF!</f>
        <v>#REF!</v>
      </c>
      <c r="Q1837" s="53"/>
      <c r="R1837" s="54"/>
    </row>
    <row r="1838" spans="1:18" ht="36" x14ac:dyDescent="0.2">
      <c r="A1838" s="41" t="s">
        <v>459</v>
      </c>
      <c r="B1838" s="42" t="s">
        <v>460</v>
      </c>
      <c r="C1838" s="42"/>
      <c r="D1838" s="42"/>
      <c r="E1838" s="42"/>
      <c r="F1838" s="42"/>
      <c r="G1838" s="42"/>
      <c r="H1838" s="42"/>
      <c r="I1838" s="42"/>
      <c r="J1838" s="43">
        <v>4102440</v>
      </c>
      <c r="K1838" s="43">
        <v>4102440</v>
      </c>
      <c r="L1838" s="65" t="e">
        <f>L1839+L1899+L1915+#REF!</f>
        <v>#REF!</v>
      </c>
      <c r="P1838" s="75" t="e">
        <f>P1839+P1899+P1915</f>
        <v>#REF!</v>
      </c>
      <c r="Q1838" s="53"/>
      <c r="R1838" s="54"/>
    </row>
    <row r="1839" spans="1:18" x14ac:dyDescent="0.2">
      <c r="A1839" s="41" t="s">
        <v>20</v>
      </c>
      <c r="B1839" s="42" t="s">
        <v>460</v>
      </c>
      <c r="C1839" s="46" t="s">
        <v>21</v>
      </c>
      <c r="D1839" s="46"/>
      <c r="E1839" s="46"/>
      <c r="F1839" s="46"/>
      <c r="G1839" s="46"/>
      <c r="H1839" s="46"/>
      <c r="I1839" s="42"/>
      <c r="J1839" s="43">
        <v>3408920</v>
      </c>
      <c r="K1839" s="43">
        <v>3408920</v>
      </c>
      <c r="L1839" s="65">
        <f>L1840</f>
        <v>1831.8100000000002</v>
      </c>
      <c r="P1839" s="66">
        <f>P1840</f>
        <v>1831.8100000000002</v>
      </c>
      <c r="Q1839" s="53"/>
      <c r="R1839" s="54"/>
    </row>
    <row r="1840" spans="1:18" x14ac:dyDescent="0.2">
      <c r="A1840" s="41" t="s">
        <v>98</v>
      </c>
      <c r="B1840" s="42" t="s">
        <v>460</v>
      </c>
      <c r="C1840" s="46" t="s">
        <v>21</v>
      </c>
      <c r="D1840" s="46" t="s">
        <v>99</v>
      </c>
      <c r="E1840" s="42"/>
      <c r="F1840" s="42"/>
      <c r="G1840" s="42"/>
      <c r="H1840" s="42"/>
      <c r="I1840" s="42"/>
      <c r="J1840" s="43">
        <v>3408920</v>
      </c>
      <c r="K1840" s="43">
        <v>3408920</v>
      </c>
      <c r="L1840" s="65">
        <f>L1841+L1876+L1858+L1864+L1852+L1870</f>
        <v>1831.8100000000002</v>
      </c>
      <c r="P1840" s="66">
        <f>P1841+P1876+P1858+P1864+P1852+P1870</f>
        <v>1831.8100000000002</v>
      </c>
      <c r="Q1840" s="53"/>
      <c r="R1840" s="54"/>
    </row>
    <row r="1841" spans="1:18" ht="48" x14ac:dyDescent="0.2">
      <c r="A1841" s="41" t="s">
        <v>39</v>
      </c>
      <c r="B1841" s="42" t="s">
        <v>460</v>
      </c>
      <c r="C1841" s="46" t="s">
        <v>21</v>
      </c>
      <c r="D1841" s="46" t="s">
        <v>99</v>
      </c>
      <c r="E1841" s="46" t="s">
        <v>40</v>
      </c>
      <c r="F1841" s="46" t="s">
        <v>26</v>
      </c>
      <c r="G1841" s="46" t="s">
        <v>27</v>
      </c>
      <c r="H1841" s="46" t="s">
        <v>28</v>
      </c>
      <c r="I1841" s="42"/>
      <c r="J1841" s="43">
        <v>38300</v>
      </c>
      <c r="K1841" s="43">
        <v>38300</v>
      </c>
      <c r="L1841" s="65">
        <f>L1842+L1847</f>
        <v>359.17</v>
      </c>
      <c r="P1841" s="66">
        <f>P1842+P1847</f>
        <v>359.17</v>
      </c>
      <c r="Q1841" s="53"/>
      <c r="R1841" s="54"/>
    </row>
    <row r="1842" spans="1:18" ht="60" x14ac:dyDescent="0.2">
      <c r="A1842" s="41" t="s">
        <v>41</v>
      </c>
      <c r="B1842" s="42" t="s">
        <v>460</v>
      </c>
      <c r="C1842" s="46" t="s">
        <v>21</v>
      </c>
      <c r="D1842" s="46" t="s">
        <v>99</v>
      </c>
      <c r="E1842" s="46" t="s">
        <v>40</v>
      </c>
      <c r="F1842" s="46" t="s">
        <v>26</v>
      </c>
      <c r="G1842" s="46" t="s">
        <v>23</v>
      </c>
      <c r="H1842" s="46" t="s">
        <v>28</v>
      </c>
      <c r="I1842" s="46"/>
      <c r="J1842" s="43">
        <v>23600</v>
      </c>
      <c r="K1842" s="43">
        <v>23600</v>
      </c>
      <c r="L1842" s="65">
        <f>L1843</f>
        <v>14.7</v>
      </c>
      <c r="P1842" s="66">
        <f>P1843</f>
        <v>14.7</v>
      </c>
      <c r="Q1842" s="53"/>
      <c r="R1842" s="54"/>
    </row>
    <row r="1843" spans="1:18" ht="24" x14ac:dyDescent="0.2">
      <c r="A1843" s="41" t="s">
        <v>42</v>
      </c>
      <c r="B1843" s="42" t="s">
        <v>460</v>
      </c>
      <c r="C1843" s="46" t="s">
        <v>21</v>
      </c>
      <c r="D1843" s="46" t="s">
        <v>99</v>
      </c>
      <c r="E1843" s="46" t="s">
        <v>40</v>
      </c>
      <c r="F1843" s="46" t="s">
        <v>26</v>
      </c>
      <c r="G1843" s="46" t="s">
        <v>23</v>
      </c>
      <c r="H1843" s="46" t="s">
        <v>43</v>
      </c>
      <c r="I1843" s="46"/>
      <c r="J1843" s="43">
        <v>23600</v>
      </c>
      <c r="K1843" s="43">
        <v>23600</v>
      </c>
      <c r="L1843" s="65">
        <f>L1844</f>
        <v>14.7</v>
      </c>
      <c r="P1843" s="66">
        <f>P1844</f>
        <v>14.7</v>
      </c>
      <c r="Q1843" s="53"/>
      <c r="R1843" s="54"/>
    </row>
    <row r="1844" spans="1:18" ht="24" x14ac:dyDescent="0.2">
      <c r="A1844" s="41" t="s">
        <v>44</v>
      </c>
      <c r="B1844" s="42" t="s">
        <v>460</v>
      </c>
      <c r="C1844" s="46" t="s">
        <v>21</v>
      </c>
      <c r="D1844" s="46" t="s">
        <v>99</v>
      </c>
      <c r="E1844" s="46" t="s">
        <v>40</v>
      </c>
      <c r="F1844" s="46" t="s">
        <v>26</v>
      </c>
      <c r="G1844" s="46" t="s">
        <v>23</v>
      </c>
      <c r="H1844" s="46" t="s">
        <v>43</v>
      </c>
      <c r="I1844" s="46" t="s">
        <v>45</v>
      </c>
      <c r="J1844" s="43">
        <v>23600</v>
      </c>
      <c r="K1844" s="43">
        <v>23600</v>
      </c>
      <c r="L1844" s="65">
        <f>L1845</f>
        <v>14.7</v>
      </c>
      <c r="P1844" s="66">
        <f>P1845</f>
        <v>14.7</v>
      </c>
      <c r="Q1844" s="53"/>
      <c r="R1844" s="54"/>
    </row>
    <row r="1845" spans="1:18" ht="60" x14ac:dyDescent="0.2">
      <c r="A1845" s="41" t="s">
        <v>46</v>
      </c>
      <c r="B1845" s="42" t="s">
        <v>460</v>
      </c>
      <c r="C1845" s="46" t="s">
        <v>21</v>
      </c>
      <c r="D1845" s="46" t="s">
        <v>99</v>
      </c>
      <c r="E1845" s="46" t="s">
        <v>40</v>
      </c>
      <c r="F1845" s="46" t="s">
        <v>26</v>
      </c>
      <c r="G1845" s="46" t="s">
        <v>47</v>
      </c>
      <c r="H1845" s="46" t="s">
        <v>28</v>
      </c>
      <c r="I1845" s="46"/>
      <c r="J1845" s="43">
        <v>14700</v>
      </c>
      <c r="K1845" s="43">
        <v>14700</v>
      </c>
      <c r="L1845" s="9">
        <f>L1846</f>
        <v>14.7</v>
      </c>
      <c r="P1845" s="9">
        <f>P1846</f>
        <v>14.7</v>
      </c>
      <c r="Q1845" s="53"/>
      <c r="R1845" s="54"/>
    </row>
    <row r="1846" spans="1:18" x14ac:dyDescent="0.2">
      <c r="A1846" s="41" t="s">
        <v>48</v>
      </c>
      <c r="B1846" s="42" t="s">
        <v>460</v>
      </c>
      <c r="C1846" s="46" t="s">
        <v>21</v>
      </c>
      <c r="D1846" s="46" t="s">
        <v>99</v>
      </c>
      <c r="E1846" s="46" t="s">
        <v>40</v>
      </c>
      <c r="F1846" s="46" t="s">
        <v>26</v>
      </c>
      <c r="G1846" s="46" t="s">
        <v>47</v>
      </c>
      <c r="H1846" s="46" t="s">
        <v>49</v>
      </c>
      <c r="I1846" s="46"/>
      <c r="J1846" s="43">
        <v>14700</v>
      </c>
      <c r="K1846" s="43">
        <v>14700</v>
      </c>
      <c r="L1846" s="55">
        <f>K1846/1000</f>
        <v>14.7</v>
      </c>
      <c r="M1846" s="12">
        <v>1</v>
      </c>
      <c r="P1846" s="56">
        <f>K1846/1000</f>
        <v>14.7</v>
      </c>
      <c r="Q1846" s="53"/>
      <c r="R1846" s="54"/>
    </row>
    <row r="1847" spans="1:18" ht="24" x14ac:dyDescent="0.2">
      <c r="A1847" s="41" t="s">
        <v>44</v>
      </c>
      <c r="B1847" s="42" t="s">
        <v>460</v>
      </c>
      <c r="C1847" s="46" t="s">
        <v>21</v>
      </c>
      <c r="D1847" s="46" t="s">
        <v>99</v>
      </c>
      <c r="E1847" s="46" t="s">
        <v>40</v>
      </c>
      <c r="F1847" s="46" t="s">
        <v>26</v>
      </c>
      <c r="G1847" s="46" t="s">
        <v>47</v>
      </c>
      <c r="H1847" s="46" t="s">
        <v>49</v>
      </c>
      <c r="I1847" s="46" t="s">
        <v>45</v>
      </c>
      <c r="J1847" s="43">
        <v>14700</v>
      </c>
      <c r="K1847" s="43">
        <v>14700</v>
      </c>
      <c r="L1847" s="65">
        <f>L1848</f>
        <v>344.47</v>
      </c>
      <c r="P1847" s="66">
        <f>P1848</f>
        <v>344.47</v>
      </c>
      <c r="Q1847" s="53"/>
      <c r="R1847" s="54"/>
    </row>
    <row r="1848" spans="1:18" ht="96" x14ac:dyDescent="0.2">
      <c r="A1848" s="41" t="s">
        <v>59</v>
      </c>
      <c r="B1848" s="42" t="s">
        <v>460</v>
      </c>
      <c r="C1848" s="46" t="s">
        <v>21</v>
      </c>
      <c r="D1848" s="46">
        <v>13</v>
      </c>
      <c r="E1848" s="46" t="s">
        <v>60</v>
      </c>
      <c r="F1848" s="46" t="s">
        <v>26</v>
      </c>
      <c r="G1848" s="46" t="s">
        <v>27</v>
      </c>
      <c r="H1848" s="46" t="s">
        <v>28</v>
      </c>
      <c r="I1848" s="46"/>
      <c r="J1848" s="43">
        <v>344470</v>
      </c>
      <c r="K1848" s="43">
        <v>344470</v>
      </c>
      <c r="L1848" s="65">
        <f>L1849</f>
        <v>344.47</v>
      </c>
      <c r="P1848" s="66">
        <f>P1849</f>
        <v>344.47</v>
      </c>
      <c r="Q1848" s="53"/>
      <c r="R1848" s="54"/>
    </row>
    <row r="1849" spans="1:18" ht="48" x14ac:dyDescent="0.2">
      <c r="A1849" s="41" t="s">
        <v>395</v>
      </c>
      <c r="B1849" s="42" t="s">
        <v>460</v>
      </c>
      <c r="C1849" s="46" t="s">
        <v>21</v>
      </c>
      <c r="D1849" s="46">
        <v>13</v>
      </c>
      <c r="E1849" s="42" t="s">
        <v>60</v>
      </c>
      <c r="F1849" s="42" t="s">
        <v>26</v>
      </c>
      <c r="G1849" s="42" t="s">
        <v>38</v>
      </c>
      <c r="H1849" s="42" t="s">
        <v>28</v>
      </c>
      <c r="I1849" s="46"/>
      <c r="J1849" s="43">
        <v>344470</v>
      </c>
      <c r="K1849" s="43">
        <v>344470</v>
      </c>
      <c r="L1849" s="65">
        <f>L1850</f>
        <v>344.47</v>
      </c>
      <c r="P1849" s="66">
        <f>P1850</f>
        <v>344.47</v>
      </c>
      <c r="Q1849" s="53"/>
      <c r="R1849" s="54"/>
    </row>
    <row r="1850" spans="1:18" ht="36" x14ac:dyDescent="0.2">
      <c r="A1850" s="41" t="s">
        <v>398</v>
      </c>
      <c r="B1850" s="42" t="s">
        <v>460</v>
      </c>
      <c r="C1850" s="46" t="s">
        <v>21</v>
      </c>
      <c r="D1850" s="46">
        <v>13</v>
      </c>
      <c r="E1850" s="42" t="s">
        <v>60</v>
      </c>
      <c r="F1850" s="42" t="s">
        <v>26</v>
      </c>
      <c r="G1850" s="42" t="s">
        <v>38</v>
      </c>
      <c r="H1850" s="42" t="s">
        <v>399</v>
      </c>
      <c r="I1850" s="46"/>
      <c r="J1850" s="43">
        <v>344470</v>
      </c>
      <c r="K1850" s="43">
        <v>344470</v>
      </c>
      <c r="L1850" s="9">
        <f>L1851</f>
        <v>344.47</v>
      </c>
      <c r="P1850" s="9">
        <f>P1851</f>
        <v>344.47</v>
      </c>
      <c r="Q1850" s="53"/>
      <c r="R1850" s="54"/>
    </row>
    <row r="1851" spans="1:18" ht="24" x14ac:dyDescent="0.2">
      <c r="A1851" s="41" t="s">
        <v>113</v>
      </c>
      <c r="B1851" s="42" t="s">
        <v>460</v>
      </c>
      <c r="C1851" s="46" t="s">
        <v>21</v>
      </c>
      <c r="D1851" s="46">
        <v>13</v>
      </c>
      <c r="E1851" s="42" t="s">
        <v>60</v>
      </c>
      <c r="F1851" s="42" t="s">
        <v>26</v>
      </c>
      <c r="G1851" s="42" t="s">
        <v>38</v>
      </c>
      <c r="H1851" s="42" t="s">
        <v>399</v>
      </c>
      <c r="I1851" s="46" t="s">
        <v>114</v>
      </c>
      <c r="J1851" s="43">
        <v>344470</v>
      </c>
      <c r="K1851" s="43">
        <v>344470</v>
      </c>
      <c r="L1851" s="55">
        <f>K1851/1000</f>
        <v>344.47</v>
      </c>
      <c r="M1851" s="12">
        <v>1</v>
      </c>
      <c r="P1851" s="56">
        <f>K1851/1000</f>
        <v>344.47</v>
      </c>
      <c r="Q1851" s="53"/>
      <c r="R1851" s="54"/>
    </row>
    <row r="1852" spans="1:18" ht="36" hidden="1" x14ac:dyDescent="0.2">
      <c r="A1852" s="41" t="s">
        <v>170</v>
      </c>
      <c r="B1852" s="42" t="s">
        <v>460</v>
      </c>
      <c r="C1852" s="46" t="s">
        <v>21</v>
      </c>
      <c r="D1852" s="46" t="s">
        <v>99</v>
      </c>
      <c r="E1852" s="46" t="s">
        <v>99</v>
      </c>
      <c r="F1852" s="46" t="s">
        <v>26</v>
      </c>
      <c r="G1852" s="46" t="s">
        <v>27</v>
      </c>
      <c r="H1852" s="46" t="s">
        <v>28</v>
      </c>
      <c r="I1852" s="46"/>
      <c r="J1852" s="47">
        <v>0</v>
      </c>
      <c r="K1852" s="47">
        <v>0</v>
      </c>
      <c r="L1852" s="65">
        <f>L1853</f>
        <v>6</v>
      </c>
      <c r="P1852" s="66">
        <f>P1853</f>
        <v>6</v>
      </c>
      <c r="Q1852" s="53"/>
      <c r="R1852" s="54"/>
    </row>
    <row r="1853" spans="1:18" ht="24" hidden="1" x14ac:dyDescent="0.2">
      <c r="A1853" s="41" t="s">
        <v>171</v>
      </c>
      <c r="B1853" s="42" t="s">
        <v>460</v>
      </c>
      <c r="C1853" s="46" t="s">
        <v>21</v>
      </c>
      <c r="D1853" s="46" t="s">
        <v>99</v>
      </c>
      <c r="E1853" s="46" t="s">
        <v>99</v>
      </c>
      <c r="F1853" s="46" t="s">
        <v>26</v>
      </c>
      <c r="G1853" s="46" t="s">
        <v>47</v>
      </c>
      <c r="H1853" s="46" t="s">
        <v>28</v>
      </c>
      <c r="I1853" s="46"/>
      <c r="J1853" s="47">
        <v>0</v>
      </c>
      <c r="K1853" s="47">
        <v>0</v>
      </c>
      <c r="L1853" s="65">
        <f>L1854</f>
        <v>6</v>
      </c>
      <c r="P1853" s="66">
        <f>P1854</f>
        <v>6</v>
      </c>
      <c r="Q1853" s="53"/>
      <c r="R1853" s="54"/>
    </row>
    <row r="1854" spans="1:18" ht="60" hidden="1" x14ac:dyDescent="0.2">
      <c r="A1854" s="64" t="s">
        <v>550</v>
      </c>
      <c r="B1854" s="42" t="s">
        <v>460</v>
      </c>
      <c r="C1854" s="46" t="s">
        <v>21</v>
      </c>
      <c r="D1854" s="46" t="s">
        <v>99</v>
      </c>
      <c r="E1854" s="46" t="s">
        <v>99</v>
      </c>
      <c r="F1854" s="46" t="s">
        <v>26</v>
      </c>
      <c r="G1854" s="46" t="s">
        <v>47</v>
      </c>
      <c r="H1854" s="46" t="s">
        <v>283</v>
      </c>
      <c r="I1854" s="46"/>
      <c r="J1854" s="47">
        <v>0</v>
      </c>
      <c r="K1854" s="47">
        <v>0</v>
      </c>
      <c r="L1854" s="65">
        <f>L1855</f>
        <v>6</v>
      </c>
      <c r="P1854" s="66">
        <f>P1855</f>
        <v>6</v>
      </c>
      <c r="Q1854" s="53"/>
      <c r="R1854" s="54"/>
    </row>
    <row r="1855" spans="1:18" ht="24" hidden="1" x14ac:dyDescent="0.2">
      <c r="A1855" s="41" t="s">
        <v>44</v>
      </c>
      <c r="B1855" s="42" t="s">
        <v>460</v>
      </c>
      <c r="C1855" s="46" t="s">
        <v>21</v>
      </c>
      <c r="D1855" s="46" t="s">
        <v>99</v>
      </c>
      <c r="E1855" s="46" t="s">
        <v>99</v>
      </c>
      <c r="F1855" s="46" t="s">
        <v>26</v>
      </c>
      <c r="G1855" s="46" t="s">
        <v>47</v>
      </c>
      <c r="H1855" s="46" t="s">
        <v>283</v>
      </c>
      <c r="I1855" s="46" t="s">
        <v>45</v>
      </c>
      <c r="J1855" s="47">
        <v>0</v>
      </c>
      <c r="K1855" s="47">
        <v>0</v>
      </c>
      <c r="L1855" s="65">
        <f>L1856</f>
        <v>6</v>
      </c>
      <c r="P1855" s="66">
        <f>P1856</f>
        <v>6</v>
      </c>
      <c r="Q1855" s="53"/>
      <c r="R1855" s="54"/>
    </row>
    <row r="1856" spans="1:18" ht="36" x14ac:dyDescent="0.2">
      <c r="A1856" s="41" t="s">
        <v>64</v>
      </c>
      <c r="B1856" s="42" t="s">
        <v>460</v>
      </c>
      <c r="C1856" s="46" t="s">
        <v>21</v>
      </c>
      <c r="D1856" s="46" t="s">
        <v>99</v>
      </c>
      <c r="E1856" s="46" t="s">
        <v>65</v>
      </c>
      <c r="F1856" s="46" t="s">
        <v>26</v>
      </c>
      <c r="G1856" s="46" t="s">
        <v>27</v>
      </c>
      <c r="H1856" s="46" t="s">
        <v>28</v>
      </c>
      <c r="I1856" s="46"/>
      <c r="J1856" s="47">
        <v>6000</v>
      </c>
      <c r="K1856" s="47">
        <v>6000</v>
      </c>
      <c r="L1856" s="9">
        <f>L1857</f>
        <v>6</v>
      </c>
      <c r="P1856" s="9">
        <f>P1857</f>
        <v>6</v>
      </c>
      <c r="Q1856" s="53"/>
      <c r="R1856" s="54"/>
    </row>
    <row r="1857" spans="1:18" ht="36" x14ac:dyDescent="0.2">
      <c r="A1857" s="41" t="s">
        <v>66</v>
      </c>
      <c r="B1857" s="42" t="s">
        <v>460</v>
      </c>
      <c r="C1857" s="46" t="s">
        <v>21</v>
      </c>
      <c r="D1857" s="46" t="s">
        <v>99</v>
      </c>
      <c r="E1857" s="46" t="s">
        <v>65</v>
      </c>
      <c r="F1857" s="46" t="s">
        <v>26</v>
      </c>
      <c r="G1857" s="46" t="s">
        <v>47</v>
      </c>
      <c r="H1857" s="46" t="s">
        <v>28</v>
      </c>
      <c r="I1857" s="46"/>
      <c r="J1857" s="47">
        <v>6000</v>
      </c>
      <c r="K1857" s="47">
        <v>6000</v>
      </c>
      <c r="L1857" s="55">
        <f>K1857/1000</f>
        <v>6</v>
      </c>
      <c r="M1857" s="12">
        <v>1</v>
      </c>
      <c r="P1857" s="56">
        <f>K1857/1000</f>
        <v>6</v>
      </c>
      <c r="Q1857" s="53"/>
      <c r="R1857" s="54"/>
    </row>
    <row r="1858" spans="1:18" ht="36" x14ac:dyDescent="0.2">
      <c r="A1858" s="41" t="s">
        <v>67</v>
      </c>
      <c r="B1858" s="42" t="s">
        <v>460</v>
      </c>
      <c r="C1858" s="46" t="s">
        <v>21</v>
      </c>
      <c r="D1858" s="46" t="s">
        <v>99</v>
      </c>
      <c r="E1858" s="46" t="s">
        <v>65</v>
      </c>
      <c r="F1858" s="46" t="s">
        <v>26</v>
      </c>
      <c r="G1858" s="46" t="s">
        <v>47</v>
      </c>
      <c r="H1858" s="46" t="s">
        <v>68</v>
      </c>
      <c r="I1858" s="46"/>
      <c r="J1858" s="47">
        <v>6000</v>
      </c>
      <c r="K1858" s="47">
        <v>6000</v>
      </c>
      <c r="L1858" s="11">
        <f>L1859</f>
        <v>3</v>
      </c>
      <c r="P1858" s="11">
        <f>P1859</f>
        <v>3</v>
      </c>
      <c r="Q1858" s="53"/>
      <c r="R1858" s="54"/>
    </row>
    <row r="1859" spans="1:18" ht="24" x14ac:dyDescent="0.2">
      <c r="A1859" s="41" t="s">
        <v>44</v>
      </c>
      <c r="B1859" s="42" t="s">
        <v>460</v>
      </c>
      <c r="C1859" s="46" t="s">
        <v>21</v>
      </c>
      <c r="D1859" s="46" t="s">
        <v>99</v>
      </c>
      <c r="E1859" s="46" t="s">
        <v>65</v>
      </c>
      <c r="F1859" s="46" t="s">
        <v>26</v>
      </c>
      <c r="G1859" s="46" t="s">
        <v>47</v>
      </c>
      <c r="H1859" s="46" t="s">
        <v>68</v>
      </c>
      <c r="I1859" s="46" t="s">
        <v>45</v>
      </c>
      <c r="J1859" s="47">
        <v>6000</v>
      </c>
      <c r="K1859" s="47">
        <v>6000</v>
      </c>
      <c r="L1859" s="11">
        <f>L1860</f>
        <v>3</v>
      </c>
      <c r="P1859" s="11">
        <f>P1860</f>
        <v>3</v>
      </c>
      <c r="Q1859" s="53"/>
      <c r="R1859" s="54"/>
    </row>
    <row r="1860" spans="1:18" ht="36" x14ac:dyDescent="0.2">
      <c r="A1860" s="41" t="s">
        <v>215</v>
      </c>
      <c r="B1860" s="42" t="s">
        <v>460</v>
      </c>
      <c r="C1860" s="46" t="s">
        <v>21</v>
      </c>
      <c r="D1860" s="46" t="s">
        <v>99</v>
      </c>
      <c r="E1860" s="46" t="s">
        <v>72</v>
      </c>
      <c r="F1860" s="46" t="s">
        <v>26</v>
      </c>
      <c r="G1860" s="46" t="s">
        <v>27</v>
      </c>
      <c r="H1860" s="46" t="s">
        <v>28</v>
      </c>
      <c r="I1860" s="46"/>
      <c r="J1860" s="47">
        <v>3000</v>
      </c>
      <c r="K1860" s="47">
        <v>3000</v>
      </c>
      <c r="L1860" s="11">
        <f>L1861</f>
        <v>3</v>
      </c>
      <c r="P1860" s="11">
        <f>P1861</f>
        <v>3</v>
      </c>
      <c r="Q1860" s="53"/>
      <c r="R1860" s="54"/>
    </row>
    <row r="1861" spans="1:18" ht="36" x14ac:dyDescent="0.2">
      <c r="A1861" s="41" t="s">
        <v>76</v>
      </c>
      <c r="B1861" s="42" t="s">
        <v>460</v>
      </c>
      <c r="C1861" s="46" t="s">
        <v>21</v>
      </c>
      <c r="D1861" s="46" t="s">
        <v>99</v>
      </c>
      <c r="E1861" s="46" t="s">
        <v>72</v>
      </c>
      <c r="F1861" s="46" t="s">
        <v>26</v>
      </c>
      <c r="G1861" s="46" t="s">
        <v>51</v>
      </c>
      <c r="H1861" s="46" t="s">
        <v>28</v>
      </c>
      <c r="I1861" s="46"/>
      <c r="J1861" s="47">
        <v>3000</v>
      </c>
      <c r="K1861" s="47">
        <v>3000</v>
      </c>
      <c r="L1861" s="11">
        <f>L1862</f>
        <v>3</v>
      </c>
      <c r="P1861" s="11">
        <f>P1862</f>
        <v>3</v>
      </c>
      <c r="Q1861" s="53"/>
      <c r="R1861" s="54"/>
    </row>
    <row r="1862" spans="1:18" ht="24" x14ac:dyDescent="0.2">
      <c r="A1862" s="41" t="s">
        <v>73</v>
      </c>
      <c r="B1862" s="42" t="s">
        <v>460</v>
      </c>
      <c r="C1862" s="46" t="s">
        <v>21</v>
      </c>
      <c r="D1862" s="46" t="s">
        <v>99</v>
      </c>
      <c r="E1862" s="46" t="s">
        <v>72</v>
      </c>
      <c r="F1862" s="46" t="s">
        <v>26</v>
      </c>
      <c r="G1862" s="46" t="s">
        <v>51</v>
      </c>
      <c r="H1862" s="46" t="s">
        <v>74</v>
      </c>
      <c r="I1862" s="46"/>
      <c r="J1862" s="47">
        <v>3000</v>
      </c>
      <c r="K1862" s="47">
        <v>3000</v>
      </c>
      <c r="L1862" s="11">
        <f>L1863</f>
        <v>3</v>
      </c>
      <c r="P1862" s="11">
        <f>P1863</f>
        <v>3</v>
      </c>
      <c r="Q1862" s="53"/>
      <c r="R1862" s="54"/>
    </row>
    <row r="1863" spans="1:18" ht="24" x14ac:dyDescent="0.2">
      <c r="A1863" s="41" t="s">
        <v>44</v>
      </c>
      <c r="B1863" s="42" t="s">
        <v>460</v>
      </c>
      <c r="C1863" s="46" t="s">
        <v>21</v>
      </c>
      <c r="D1863" s="46" t="s">
        <v>99</v>
      </c>
      <c r="E1863" s="46" t="s">
        <v>72</v>
      </c>
      <c r="F1863" s="46" t="s">
        <v>26</v>
      </c>
      <c r="G1863" s="46" t="s">
        <v>51</v>
      </c>
      <c r="H1863" s="46" t="s">
        <v>74</v>
      </c>
      <c r="I1863" s="46" t="s">
        <v>45</v>
      </c>
      <c r="J1863" s="47">
        <v>3000</v>
      </c>
      <c r="K1863" s="47">
        <v>3000</v>
      </c>
      <c r="L1863" s="55">
        <f>K1863/1000</f>
        <v>3</v>
      </c>
      <c r="M1863" s="12">
        <v>1</v>
      </c>
      <c r="P1863" s="56">
        <f>K1863/1000</f>
        <v>3</v>
      </c>
      <c r="Q1863" s="53"/>
      <c r="R1863" s="54"/>
    </row>
    <row r="1864" spans="1:18" ht="24" x14ac:dyDescent="0.2">
      <c r="A1864" s="41" t="s">
        <v>106</v>
      </c>
      <c r="B1864" s="42" t="s">
        <v>460</v>
      </c>
      <c r="C1864" s="46" t="s">
        <v>21</v>
      </c>
      <c r="D1864" s="46" t="s">
        <v>99</v>
      </c>
      <c r="E1864" s="46" t="s">
        <v>107</v>
      </c>
      <c r="F1864" s="46" t="s">
        <v>26</v>
      </c>
      <c r="G1864" s="46" t="s">
        <v>27</v>
      </c>
      <c r="H1864" s="46" t="s">
        <v>28</v>
      </c>
      <c r="I1864" s="46"/>
      <c r="J1864" s="47">
        <v>3017150</v>
      </c>
      <c r="K1864" s="47">
        <v>3017150</v>
      </c>
      <c r="L1864" s="51">
        <f>L1865</f>
        <v>130.28</v>
      </c>
      <c r="P1864" s="52">
        <f>P1865</f>
        <v>130.28</v>
      </c>
      <c r="Q1864" s="53"/>
      <c r="R1864" s="54"/>
    </row>
    <row r="1865" spans="1:18" ht="24" x14ac:dyDescent="0.2">
      <c r="A1865" s="41" t="s">
        <v>108</v>
      </c>
      <c r="B1865" s="42" t="s">
        <v>460</v>
      </c>
      <c r="C1865" s="46" t="s">
        <v>21</v>
      </c>
      <c r="D1865" s="46" t="s">
        <v>99</v>
      </c>
      <c r="E1865" s="46" t="s">
        <v>107</v>
      </c>
      <c r="F1865" s="46" t="s">
        <v>96</v>
      </c>
      <c r="G1865" s="46" t="s">
        <v>27</v>
      </c>
      <c r="H1865" s="46" t="s">
        <v>28</v>
      </c>
      <c r="I1865" s="46"/>
      <c r="J1865" s="47">
        <v>3017150</v>
      </c>
      <c r="K1865" s="47">
        <v>3017150</v>
      </c>
      <c r="L1865" s="51">
        <f>L1866</f>
        <v>130.28</v>
      </c>
      <c r="P1865" s="52">
        <f>P1866</f>
        <v>130.28</v>
      </c>
      <c r="Q1865" s="53"/>
      <c r="R1865" s="54"/>
    </row>
    <row r="1866" spans="1:18" ht="24" x14ac:dyDescent="0.2">
      <c r="A1866" s="41" t="s">
        <v>31</v>
      </c>
      <c r="B1866" s="42" t="s">
        <v>460</v>
      </c>
      <c r="C1866" s="46" t="s">
        <v>21</v>
      </c>
      <c r="D1866" s="46" t="s">
        <v>99</v>
      </c>
      <c r="E1866" s="46" t="s">
        <v>107</v>
      </c>
      <c r="F1866" s="46" t="s">
        <v>96</v>
      </c>
      <c r="G1866" s="46" t="s">
        <v>27</v>
      </c>
      <c r="H1866" s="46" t="s">
        <v>32</v>
      </c>
      <c r="I1866" s="46"/>
      <c r="J1866" s="47">
        <v>618040</v>
      </c>
      <c r="K1866" s="47">
        <v>618040</v>
      </c>
      <c r="L1866" s="51">
        <f>L1867</f>
        <v>130.28</v>
      </c>
      <c r="P1866" s="52">
        <f>P1867</f>
        <v>130.28</v>
      </c>
      <c r="Q1866" s="53"/>
      <c r="R1866" s="54"/>
    </row>
    <row r="1867" spans="1:18" ht="60" x14ac:dyDescent="0.2">
      <c r="A1867" s="41" t="s">
        <v>508</v>
      </c>
      <c r="B1867" s="42" t="s">
        <v>460</v>
      </c>
      <c r="C1867" s="46" t="s">
        <v>21</v>
      </c>
      <c r="D1867" s="46" t="s">
        <v>99</v>
      </c>
      <c r="E1867" s="46" t="s">
        <v>107</v>
      </c>
      <c r="F1867" s="46" t="s">
        <v>96</v>
      </c>
      <c r="G1867" s="46" t="s">
        <v>27</v>
      </c>
      <c r="H1867" s="46" t="s">
        <v>32</v>
      </c>
      <c r="I1867" s="46" t="s">
        <v>34</v>
      </c>
      <c r="J1867" s="47">
        <v>60940</v>
      </c>
      <c r="K1867" s="47">
        <v>60940</v>
      </c>
      <c r="L1867" s="51">
        <f>L1868</f>
        <v>130.28</v>
      </c>
      <c r="P1867" s="52">
        <f>P1868</f>
        <v>130.28</v>
      </c>
      <c r="Q1867" s="53"/>
      <c r="R1867" s="54"/>
    </row>
    <row r="1868" spans="1:18" ht="24" x14ac:dyDescent="0.2">
      <c r="A1868" s="41" t="s">
        <v>44</v>
      </c>
      <c r="B1868" s="42" t="s">
        <v>460</v>
      </c>
      <c r="C1868" s="46" t="s">
        <v>21</v>
      </c>
      <c r="D1868" s="46" t="s">
        <v>99</v>
      </c>
      <c r="E1868" s="46" t="s">
        <v>107</v>
      </c>
      <c r="F1868" s="46" t="s">
        <v>96</v>
      </c>
      <c r="G1868" s="46" t="s">
        <v>27</v>
      </c>
      <c r="H1868" s="46" t="s">
        <v>32</v>
      </c>
      <c r="I1868" s="46" t="s">
        <v>45</v>
      </c>
      <c r="J1868" s="47">
        <v>426820</v>
      </c>
      <c r="K1868" s="47">
        <v>426820</v>
      </c>
      <c r="L1868" s="11">
        <f>L1869</f>
        <v>130.28</v>
      </c>
      <c r="P1868" s="11">
        <f>P1869</f>
        <v>130.28</v>
      </c>
      <c r="Q1868" s="53"/>
      <c r="R1868" s="54"/>
    </row>
    <row r="1869" spans="1:18" x14ac:dyDescent="0.2">
      <c r="A1869" s="41" t="s">
        <v>79</v>
      </c>
      <c r="B1869" s="42" t="s">
        <v>460</v>
      </c>
      <c r="C1869" s="46" t="s">
        <v>21</v>
      </c>
      <c r="D1869" s="46" t="s">
        <v>99</v>
      </c>
      <c r="E1869" s="46" t="s">
        <v>107</v>
      </c>
      <c r="F1869" s="46" t="s">
        <v>96</v>
      </c>
      <c r="G1869" s="46" t="s">
        <v>27</v>
      </c>
      <c r="H1869" s="46" t="s">
        <v>32</v>
      </c>
      <c r="I1869" s="46" t="s">
        <v>80</v>
      </c>
      <c r="J1869" s="47">
        <v>130280</v>
      </c>
      <c r="K1869" s="47">
        <v>130280</v>
      </c>
      <c r="L1869" s="55">
        <f>K1869/1000</f>
        <v>130.28</v>
      </c>
      <c r="M1869" s="12">
        <v>1</v>
      </c>
      <c r="P1869" s="56">
        <f>K1869/1000</f>
        <v>130.28</v>
      </c>
      <c r="Q1869" s="53"/>
      <c r="R1869" s="54"/>
    </row>
    <row r="1870" spans="1:18" ht="24" x14ac:dyDescent="0.2">
      <c r="A1870" s="41" t="s">
        <v>35</v>
      </c>
      <c r="B1870" s="42" t="s">
        <v>460</v>
      </c>
      <c r="C1870" s="46" t="s">
        <v>21</v>
      </c>
      <c r="D1870" s="46" t="s">
        <v>99</v>
      </c>
      <c r="E1870" s="46" t="s">
        <v>107</v>
      </c>
      <c r="F1870" s="46" t="s">
        <v>96</v>
      </c>
      <c r="G1870" s="46" t="s">
        <v>27</v>
      </c>
      <c r="H1870" s="46" t="s">
        <v>36</v>
      </c>
      <c r="I1870" s="46"/>
      <c r="J1870" s="47">
        <v>2390860</v>
      </c>
      <c r="K1870" s="47">
        <v>2390860</v>
      </c>
      <c r="L1870" s="51">
        <f>L1871</f>
        <v>0</v>
      </c>
      <c r="P1870" s="52">
        <f>P1871</f>
        <v>0</v>
      </c>
      <c r="Q1870" s="53"/>
      <c r="R1870" s="54"/>
    </row>
    <row r="1871" spans="1:18" ht="60" x14ac:dyDescent="0.2">
      <c r="A1871" s="41" t="s">
        <v>508</v>
      </c>
      <c r="B1871" s="42" t="s">
        <v>460</v>
      </c>
      <c r="C1871" s="46" t="s">
        <v>21</v>
      </c>
      <c r="D1871" s="46" t="s">
        <v>99</v>
      </c>
      <c r="E1871" s="46" t="s">
        <v>107</v>
      </c>
      <c r="F1871" s="46" t="s">
        <v>96</v>
      </c>
      <c r="G1871" s="46" t="s">
        <v>27</v>
      </c>
      <c r="H1871" s="46" t="s">
        <v>36</v>
      </c>
      <c r="I1871" s="46" t="s">
        <v>34</v>
      </c>
      <c r="J1871" s="47">
        <v>2390860</v>
      </c>
      <c r="K1871" s="47">
        <v>2390860</v>
      </c>
      <c r="L1871" s="51">
        <f>L1872</f>
        <v>0</v>
      </c>
      <c r="P1871" s="52">
        <f>P1872</f>
        <v>0</v>
      </c>
      <c r="Q1871" s="53"/>
      <c r="R1871" s="54"/>
    </row>
    <row r="1872" spans="1:18" ht="24" x14ac:dyDescent="0.2">
      <c r="A1872" s="41" t="s">
        <v>81</v>
      </c>
      <c r="B1872" s="42" t="s">
        <v>460</v>
      </c>
      <c r="C1872" s="46" t="s">
        <v>21</v>
      </c>
      <c r="D1872" s="46" t="s">
        <v>99</v>
      </c>
      <c r="E1872" s="42" t="s">
        <v>107</v>
      </c>
      <c r="F1872" s="42" t="s">
        <v>96</v>
      </c>
      <c r="G1872" s="42" t="s">
        <v>27</v>
      </c>
      <c r="H1872" s="42" t="s">
        <v>82</v>
      </c>
      <c r="I1872" s="46"/>
      <c r="J1872" s="47">
        <v>8250</v>
      </c>
      <c r="K1872" s="47">
        <v>8250</v>
      </c>
      <c r="L1872" s="51">
        <f>L1873</f>
        <v>0</v>
      </c>
      <c r="P1872" s="52">
        <f>P1873</f>
        <v>0</v>
      </c>
      <c r="Q1872" s="53"/>
      <c r="R1872" s="54"/>
    </row>
    <row r="1873" spans="1:18" ht="24" x14ac:dyDescent="0.2">
      <c r="A1873" s="41" t="s">
        <v>44</v>
      </c>
      <c r="B1873" s="42" t="s">
        <v>460</v>
      </c>
      <c r="C1873" s="46" t="s">
        <v>21</v>
      </c>
      <c r="D1873" s="46" t="s">
        <v>99</v>
      </c>
      <c r="E1873" s="42" t="s">
        <v>107</v>
      </c>
      <c r="F1873" s="42" t="s">
        <v>96</v>
      </c>
      <c r="G1873" s="42" t="s">
        <v>27</v>
      </c>
      <c r="H1873" s="42" t="s">
        <v>82</v>
      </c>
      <c r="I1873" s="46" t="s">
        <v>45</v>
      </c>
      <c r="J1873" s="47">
        <v>8250</v>
      </c>
      <c r="K1873" s="47">
        <v>8250</v>
      </c>
      <c r="L1873" s="51">
        <f>L1874</f>
        <v>0</v>
      </c>
      <c r="P1873" s="52">
        <f>P1874</f>
        <v>0</v>
      </c>
      <c r="Q1873" s="53"/>
      <c r="R1873" s="54"/>
    </row>
    <row r="1874" spans="1:18" hidden="1" x14ac:dyDescent="0.2">
      <c r="A1874" s="41" t="s">
        <v>93</v>
      </c>
      <c r="B1874" s="42" t="s">
        <v>460</v>
      </c>
      <c r="C1874" s="42" t="s">
        <v>21</v>
      </c>
      <c r="D1874" s="42" t="s">
        <v>99</v>
      </c>
      <c r="E1874" s="46" t="s">
        <v>94</v>
      </c>
      <c r="F1874" s="46" t="s">
        <v>26</v>
      </c>
      <c r="G1874" s="46" t="s">
        <v>27</v>
      </c>
      <c r="H1874" s="46" t="s">
        <v>28</v>
      </c>
      <c r="I1874" s="46"/>
      <c r="J1874" s="47">
        <v>0</v>
      </c>
      <c r="K1874" s="47">
        <v>0</v>
      </c>
      <c r="L1874" s="11">
        <f>L1875</f>
        <v>0</v>
      </c>
      <c r="P1874" s="11">
        <f>P1875</f>
        <v>0</v>
      </c>
      <c r="Q1874" s="53"/>
      <c r="R1874" s="54"/>
    </row>
    <row r="1875" spans="1:18" hidden="1" x14ac:dyDescent="0.2">
      <c r="A1875" s="41" t="s">
        <v>95</v>
      </c>
      <c r="B1875" s="42" t="s">
        <v>460</v>
      </c>
      <c r="C1875" s="42" t="s">
        <v>21</v>
      </c>
      <c r="D1875" s="42" t="s">
        <v>99</v>
      </c>
      <c r="E1875" s="46" t="s">
        <v>94</v>
      </c>
      <c r="F1875" s="46" t="s">
        <v>96</v>
      </c>
      <c r="G1875" s="46" t="s">
        <v>27</v>
      </c>
      <c r="H1875" s="46" t="s">
        <v>28</v>
      </c>
      <c r="I1875" s="46"/>
      <c r="J1875" s="47">
        <v>0</v>
      </c>
      <c r="K1875" s="47">
        <v>0</v>
      </c>
      <c r="L1875" s="55">
        <f>K1875/1000</f>
        <v>0</v>
      </c>
      <c r="M1875" s="12">
        <v>1</v>
      </c>
      <c r="P1875" s="56">
        <f>K1875/1000</f>
        <v>0</v>
      </c>
      <c r="Q1875" s="53"/>
      <c r="R1875" s="54"/>
    </row>
    <row r="1876" spans="1:18" ht="72" hidden="1" x14ac:dyDescent="0.2">
      <c r="A1876" s="41" t="s">
        <v>517</v>
      </c>
      <c r="B1876" s="42" t="s">
        <v>460</v>
      </c>
      <c r="C1876" s="42" t="s">
        <v>21</v>
      </c>
      <c r="D1876" s="42" t="s">
        <v>99</v>
      </c>
      <c r="E1876" s="46" t="s">
        <v>94</v>
      </c>
      <c r="F1876" s="46" t="s">
        <v>96</v>
      </c>
      <c r="G1876" s="46" t="s">
        <v>27</v>
      </c>
      <c r="H1876" s="46" t="s">
        <v>518</v>
      </c>
      <c r="I1876" s="46"/>
      <c r="J1876" s="47">
        <v>0</v>
      </c>
      <c r="K1876" s="47">
        <v>0</v>
      </c>
      <c r="L1876" s="51">
        <f>L1877</f>
        <v>1333.3600000000001</v>
      </c>
      <c r="P1876" s="52">
        <f>P1877</f>
        <v>1333.3600000000001</v>
      </c>
      <c r="Q1876" s="53"/>
      <c r="R1876" s="54"/>
    </row>
    <row r="1877" spans="1:18" ht="24" hidden="1" x14ac:dyDescent="0.2">
      <c r="A1877" s="41" t="s">
        <v>44</v>
      </c>
      <c r="B1877" s="42" t="s">
        <v>460</v>
      </c>
      <c r="C1877" s="42" t="s">
        <v>21</v>
      </c>
      <c r="D1877" s="42" t="s">
        <v>99</v>
      </c>
      <c r="E1877" s="46" t="s">
        <v>94</v>
      </c>
      <c r="F1877" s="46" t="s">
        <v>96</v>
      </c>
      <c r="G1877" s="46" t="s">
        <v>27</v>
      </c>
      <c r="H1877" s="46" t="s">
        <v>518</v>
      </c>
      <c r="I1877" s="46" t="s">
        <v>45</v>
      </c>
      <c r="J1877" s="47">
        <v>0</v>
      </c>
      <c r="K1877" s="47">
        <v>0</v>
      </c>
      <c r="L1877" s="51">
        <f>L1878+L1890+L1895</f>
        <v>1333.3600000000001</v>
      </c>
      <c r="P1877" s="52">
        <f>P1878+P1890+P1895</f>
        <v>1333.3600000000001</v>
      </c>
      <c r="Q1877" s="53"/>
      <c r="R1877" s="54"/>
    </row>
    <row r="1878" spans="1:18" x14ac:dyDescent="0.2">
      <c r="A1878" s="41" t="s">
        <v>140</v>
      </c>
      <c r="B1878" s="42" t="s">
        <v>460</v>
      </c>
      <c r="C1878" s="46" t="s">
        <v>38</v>
      </c>
      <c r="D1878" s="46"/>
      <c r="E1878" s="46"/>
      <c r="F1878" s="46"/>
      <c r="G1878" s="46"/>
      <c r="H1878" s="46"/>
      <c r="I1878" s="46"/>
      <c r="J1878" s="47">
        <v>639840</v>
      </c>
      <c r="K1878" s="47">
        <v>639840</v>
      </c>
      <c r="L1878" s="51">
        <f>L1879+L1883+L1886</f>
        <v>1279.68</v>
      </c>
      <c r="P1878" s="52">
        <f>P1879+P1883+P1886</f>
        <v>1279.68</v>
      </c>
      <c r="Q1878" s="53"/>
      <c r="R1878" s="54"/>
    </row>
    <row r="1879" spans="1:18" x14ac:dyDescent="0.2">
      <c r="A1879" s="41" t="s">
        <v>147</v>
      </c>
      <c r="B1879" s="42" t="s">
        <v>460</v>
      </c>
      <c r="C1879" s="46" t="s">
        <v>38</v>
      </c>
      <c r="D1879" s="46" t="s">
        <v>55</v>
      </c>
      <c r="E1879" s="46"/>
      <c r="F1879" s="46"/>
      <c r="G1879" s="46"/>
      <c r="H1879" s="46"/>
      <c r="I1879" s="68"/>
      <c r="J1879" s="47">
        <v>639840</v>
      </c>
      <c r="K1879" s="47">
        <v>639840</v>
      </c>
      <c r="L1879" s="51">
        <f>L1880</f>
        <v>1279.68</v>
      </c>
      <c r="P1879" s="52">
        <f>P1880</f>
        <v>1279.68</v>
      </c>
      <c r="Q1879" s="53"/>
      <c r="R1879" s="54"/>
    </row>
    <row r="1880" spans="1:18" ht="60" x14ac:dyDescent="0.2">
      <c r="A1880" s="41" t="s">
        <v>148</v>
      </c>
      <c r="B1880" s="42" t="s">
        <v>460</v>
      </c>
      <c r="C1880" s="46" t="s">
        <v>38</v>
      </c>
      <c r="D1880" s="46" t="s">
        <v>55</v>
      </c>
      <c r="E1880" s="46" t="s">
        <v>149</v>
      </c>
      <c r="F1880" s="46" t="s">
        <v>26</v>
      </c>
      <c r="G1880" s="46" t="s">
        <v>27</v>
      </c>
      <c r="H1880" s="46" t="s">
        <v>28</v>
      </c>
      <c r="I1880" s="68"/>
      <c r="J1880" s="47">
        <v>639840</v>
      </c>
      <c r="K1880" s="47">
        <v>639840</v>
      </c>
      <c r="L1880" s="11">
        <f>L1881+L1882</f>
        <v>1279.68</v>
      </c>
      <c r="P1880" s="11">
        <f>P1881+P1882</f>
        <v>1279.68</v>
      </c>
      <c r="Q1880" s="53"/>
      <c r="R1880" s="54"/>
    </row>
    <row r="1881" spans="1:18" ht="24" x14ac:dyDescent="0.2">
      <c r="A1881" s="41" t="s">
        <v>150</v>
      </c>
      <c r="B1881" s="42" t="s">
        <v>460</v>
      </c>
      <c r="C1881" s="46" t="s">
        <v>38</v>
      </c>
      <c r="D1881" s="46" t="s">
        <v>55</v>
      </c>
      <c r="E1881" s="46" t="s">
        <v>149</v>
      </c>
      <c r="F1881" s="46" t="s">
        <v>26</v>
      </c>
      <c r="G1881" s="46" t="s">
        <v>21</v>
      </c>
      <c r="H1881" s="46" t="s">
        <v>28</v>
      </c>
      <c r="I1881" s="68"/>
      <c r="J1881" s="47">
        <v>639840</v>
      </c>
      <c r="K1881" s="47">
        <v>639840</v>
      </c>
      <c r="L1881" s="55">
        <f>K1881/1000</f>
        <v>639.84</v>
      </c>
      <c r="M1881" s="12">
        <v>1</v>
      </c>
      <c r="P1881" s="56">
        <f>K1881/1000</f>
        <v>639.84</v>
      </c>
      <c r="Q1881" s="53"/>
      <c r="R1881" s="54"/>
    </row>
    <row r="1882" spans="1:18" ht="36" x14ac:dyDescent="0.2">
      <c r="A1882" s="41" t="s">
        <v>400</v>
      </c>
      <c r="B1882" s="42" t="s">
        <v>460</v>
      </c>
      <c r="C1882" s="46" t="s">
        <v>38</v>
      </c>
      <c r="D1882" s="46" t="s">
        <v>55</v>
      </c>
      <c r="E1882" s="46" t="s">
        <v>149</v>
      </c>
      <c r="F1882" s="46" t="s">
        <v>26</v>
      </c>
      <c r="G1882" s="46" t="s">
        <v>21</v>
      </c>
      <c r="H1882" s="46" t="s">
        <v>401</v>
      </c>
      <c r="I1882" s="68"/>
      <c r="J1882" s="47">
        <v>639840</v>
      </c>
      <c r="K1882" s="47">
        <v>639840</v>
      </c>
      <c r="L1882" s="55">
        <f>K1882/1000</f>
        <v>639.84</v>
      </c>
      <c r="M1882" s="12">
        <v>1</v>
      </c>
      <c r="P1882" s="56">
        <f>K1882/1000</f>
        <v>639.84</v>
      </c>
      <c r="Q1882" s="53"/>
      <c r="R1882" s="54"/>
    </row>
    <row r="1883" spans="1:18" ht="24" x14ac:dyDescent="0.2">
      <c r="A1883" s="41" t="s">
        <v>44</v>
      </c>
      <c r="B1883" s="42" t="s">
        <v>460</v>
      </c>
      <c r="C1883" s="46" t="s">
        <v>38</v>
      </c>
      <c r="D1883" s="46" t="s">
        <v>55</v>
      </c>
      <c r="E1883" s="46" t="s">
        <v>149</v>
      </c>
      <c r="F1883" s="46" t="s">
        <v>26</v>
      </c>
      <c r="G1883" s="46" t="s">
        <v>21</v>
      </c>
      <c r="H1883" s="46" t="s">
        <v>401</v>
      </c>
      <c r="I1883" s="46" t="s">
        <v>45</v>
      </c>
      <c r="J1883" s="47">
        <v>639840</v>
      </c>
      <c r="K1883" s="47">
        <v>639840</v>
      </c>
      <c r="L1883" s="51">
        <f>L1884</f>
        <v>0</v>
      </c>
      <c r="P1883" s="52">
        <f>P1884</f>
        <v>0</v>
      </c>
      <c r="Q1883" s="53"/>
      <c r="R1883" s="54"/>
    </row>
    <row r="1884" spans="1:18" ht="36" hidden="1" x14ac:dyDescent="0.2">
      <c r="A1884" s="63" t="s">
        <v>532</v>
      </c>
      <c r="B1884" s="42" t="s">
        <v>460</v>
      </c>
      <c r="C1884" s="46" t="s">
        <v>38</v>
      </c>
      <c r="D1884" s="46" t="s">
        <v>55</v>
      </c>
      <c r="E1884" s="46" t="s">
        <v>149</v>
      </c>
      <c r="F1884" s="46" t="s">
        <v>26</v>
      </c>
      <c r="G1884" s="46" t="s">
        <v>21</v>
      </c>
      <c r="H1884" s="46" t="s">
        <v>533</v>
      </c>
      <c r="I1884" s="68"/>
      <c r="J1884" s="47">
        <v>0</v>
      </c>
      <c r="K1884" s="47">
        <v>0</v>
      </c>
      <c r="L1884" s="11">
        <f>L1885</f>
        <v>0</v>
      </c>
      <c r="P1884" s="11">
        <f>P1885</f>
        <v>0</v>
      </c>
      <c r="Q1884" s="53"/>
      <c r="R1884" s="54"/>
    </row>
    <row r="1885" spans="1:18" ht="24" hidden="1" x14ac:dyDescent="0.2">
      <c r="A1885" s="41" t="s">
        <v>44</v>
      </c>
      <c r="B1885" s="42" t="s">
        <v>460</v>
      </c>
      <c r="C1885" s="46" t="s">
        <v>38</v>
      </c>
      <c r="D1885" s="46" t="s">
        <v>55</v>
      </c>
      <c r="E1885" s="46" t="s">
        <v>149</v>
      </c>
      <c r="F1885" s="46" t="s">
        <v>26</v>
      </c>
      <c r="G1885" s="46" t="s">
        <v>21</v>
      </c>
      <c r="H1885" s="46" t="s">
        <v>533</v>
      </c>
      <c r="I1885" s="46" t="s">
        <v>45</v>
      </c>
      <c r="J1885" s="47">
        <v>0</v>
      </c>
      <c r="K1885" s="47">
        <v>0</v>
      </c>
      <c r="L1885" s="55">
        <f>K1885/1000</f>
        <v>0</v>
      </c>
      <c r="M1885" s="12">
        <v>1</v>
      </c>
      <c r="P1885" s="56">
        <f>K1885/1000</f>
        <v>0</v>
      </c>
      <c r="Q1885" s="53"/>
      <c r="R1885" s="54"/>
    </row>
    <row r="1886" spans="1:18" ht="24" hidden="1" x14ac:dyDescent="0.2">
      <c r="A1886" s="41" t="s">
        <v>403</v>
      </c>
      <c r="B1886" s="42" t="s">
        <v>460</v>
      </c>
      <c r="C1886" s="46" t="s">
        <v>38</v>
      </c>
      <c r="D1886" s="46" t="s">
        <v>55</v>
      </c>
      <c r="E1886" s="46" t="s">
        <v>149</v>
      </c>
      <c r="F1886" s="46" t="s">
        <v>26</v>
      </c>
      <c r="G1886" s="46" t="s">
        <v>21</v>
      </c>
      <c r="H1886" s="46" t="s">
        <v>404</v>
      </c>
      <c r="I1886" s="46"/>
      <c r="J1886" s="47">
        <v>0</v>
      </c>
      <c r="K1886" s="47">
        <v>0</v>
      </c>
      <c r="L1886" s="51">
        <f>L1887</f>
        <v>0</v>
      </c>
      <c r="P1886" s="52">
        <f>P1887</f>
        <v>0</v>
      </c>
      <c r="Q1886" s="53"/>
      <c r="R1886" s="54"/>
    </row>
    <row r="1887" spans="1:18" ht="24" hidden="1" x14ac:dyDescent="0.2">
      <c r="A1887" s="41" t="s">
        <v>44</v>
      </c>
      <c r="B1887" s="42" t="s">
        <v>460</v>
      </c>
      <c r="C1887" s="46" t="s">
        <v>38</v>
      </c>
      <c r="D1887" s="46" t="s">
        <v>55</v>
      </c>
      <c r="E1887" s="46" t="s">
        <v>149</v>
      </c>
      <c r="F1887" s="46" t="s">
        <v>26</v>
      </c>
      <c r="G1887" s="46" t="s">
        <v>21</v>
      </c>
      <c r="H1887" s="46" t="s">
        <v>404</v>
      </c>
      <c r="I1887" s="46" t="s">
        <v>45</v>
      </c>
      <c r="J1887" s="47">
        <v>0</v>
      </c>
      <c r="K1887" s="47">
        <v>0</v>
      </c>
      <c r="L1887" s="11">
        <f>L1888+L1889</f>
        <v>0</v>
      </c>
      <c r="P1887" s="11">
        <f>P1888+P1889</f>
        <v>0</v>
      </c>
      <c r="Q1887" s="53"/>
      <c r="R1887" s="54"/>
    </row>
    <row r="1888" spans="1:18" ht="36" hidden="1" x14ac:dyDescent="0.2">
      <c r="A1888" s="41" t="s">
        <v>405</v>
      </c>
      <c r="B1888" s="42" t="s">
        <v>460</v>
      </c>
      <c r="C1888" s="46" t="s">
        <v>38</v>
      </c>
      <c r="D1888" s="46" t="s">
        <v>55</v>
      </c>
      <c r="E1888" s="46" t="s">
        <v>149</v>
      </c>
      <c r="F1888" s="46" t="s">
        <v>26</v>
      </c>
      <c r="G1888" s="46" t="s">
        <v>21</v>
      </c>
      <c r="H1888" s="46" t="s">
        <v>406</v>
      </c>
      <c r="I1888" s="46"/>
      <c r="J1888" s="47">
        <v>0</v>
      </c>
      <c r="K1888" s="47">
        <v>0</v>
      </c>
      <c r="L1888" s="55">
        <f>K1888/1000</f>
        <v>0</v>
      </c>
      <c r="M1888" s="12">
        <v>1</v>
      </c>
      <c r="P1888" s="56">
        <f>K1888/1000</f>
        <v>0</v>
      </c>
      <c r="Q1888" s="53"/>
      <c r="R1888" s="54"/>
    </row>
    <row r="1889" spans="1:18" ht="24" hidden="1" x14ac:dyDescent="0.2">
      <c r="A1889" s="41" t="s">
        <v>44</v>
      </c>
      <c r="B1889" s="42" t="s">
        <v>460</v>
      </c>
      <c r="C1889" s="46" t="s">
        <v>38</v>
      </c>
      <c r="D1889" s="46" t="s">
        <v>55</v>
      </c>
      <c r="E1889" s="46" t="s">
        <v>149</v>
      </c>
      <c r="F1889" s="46" t="s">
        <v>26</v>
      </c>
      <c r="G1889" s="46" t="s">
        <v>21</v>
      </c>
      <c r="H1889" s="46" t="s">
        <v>406</v>
      </c>
      <c r="I1889" s="46" t="s">
        <v>45</v>
      </c>
      <c r="J1889" s="47">
        <v>0</v>
      </c>
      <c r="K1889" s="47">
        <v>0</v>
      </c>
      <c r="L1889" s="55">
        <f>K1889/1000</f>
        <v>0</v>
      </c>
      <c r="M1889" s="12">
        <v>1</v>
      </c>
      <c r="P1889" s="56">
        <f>K1889/1000</f>
        <v>0</v>
      </c>
      <c r="Q1889" s="53"/>
      <c r="R1889" s="54"/>
    </row>
    <row r="1890" spans="1:18" x14ac:dyDescent="0.2">
      <c r="A1890" s="41" t="s">
        <v>168</v>
      </c>
      <c r="B1890" s="42" t="s">
        <v>460</v>
      </c>
      <c r="C1890" s="46" t="s">
        <v>51</v>
      </c>
      <c r="D1890" s="46"/>
      <c r="E1890" s="46"/>
      <c r="F1890" s="46"/>
      <c r="G1890" s="46"/>
      <c r="H1890" s="46"/>
      <c r="I1890" s="46"/>
      <c r="J1890" s="47">
        <v>53680</v>
      </c>
      <c r="K1890" s="47">
        <v>53680</v>
      </c>
      <c r="L1890" s="51">
        <f>L1891</f>
        <v>53.68</v>
      </c>
      <c r="P1890" s="52">
        <f>P1891</f>
        <v>53.68</v>
      </c>
      <c r="Q1890" s="53"/>
      <c r="R1890" s="54"/>
    </row>
    <row r="1891" spans="1:18" x14ac:dyDescent="0.2">
      <c r="A1891" s="41" t="s">
        <v>169</v>
      </c>
      <c r="B1891" s="42" t="s">
        <v>460</v>
      </c>
      <c r="C1891" s="46" t="s">
        <v>51</v>
      </c>
      <c r="D1891" s="46" t="s">
        <v>47</v>
      </c>
      <c r="E1891" s="46"/>
      <c r="F1891" s="46"/>
      <c r="G1891" s="46"/>
      <c r="H1891" s="46"/>
      <c r="I1891" s="46"/>
      <c r="J1891" s="47">
        <v>53680</v>
      </c>
      <c r="K1891" s="47">
        <v>53680</v>
      </c>
      <c r="L1891" s="51">
        <f>L1892</f>
        <v>53.68</v>
      </c>
      <c r="P1891" s="52">
        <f>P1892</f>
        <v>53.68</v>
      </c>
      <c r="Q1891" s="53"/>
      <c r="R1891" s="54"/>
    </row>
    <row r="1892" spans="1:18" ht="36" x14ac:dyDescent="0.2">
      <c r="A1892" s="41" t="s">
        <v>170</v>
      </c>
      <c r="B1892" s="42" t="s">
        <v>460</v>
      </c>
      <c r="C1892" s="46" t="s">
        <v>51</v>
      </c>
      <c r="D1892" s="46" t="s">
        <v>47</v>
      </c>
      <c r="E1892" s="46" t="s">
        <v>99</v>
      </c>
      <c r="F1892" s="46" t="s">
        <v>26</v>
      </c>
      <c r="G1892" s="46" t="s">
        <v>27</v>
      </c>
      <c r="H1892" s="46" t="s">
        <v>28</v>
      </c>
      <c r="I1892" s="46"/>
      <c r="J1892" s="47">
        <v>53680</v>
      </c>
      <c r="K1892" s="47">
        <v>53680</v>
      </c>
      <c r="L1892" s="11">
        <f>L1893+L1894</f>
        <v>53.68</v>
      </c>
      <c r="P1892" s="11">
        <f>P1893+P1894</f>
        <v>53.68</v>
      </c>
      <c r="Q1892" s="53"/>
      <c r="R1892" s="54"/>
    </row>
    <row r="1893" spans="1:18" ht="24" x14ac:dyDescent="0.2">
      <c r="A1893" s="41" t="s">
        <v>591</v>
      </c>
      <c r="B1893" s="42" t="s">
        <v>460</v>
      </c>
      <c r="C1893" s="46" t="s">
        <v>51</v>
      </c>
      <c r="D1893" s="46" t="s">
        <v>47</v>
      </c>
      <c r="E1893" s="46" t="s">
        <v>99</v>
      </c>
      <c r="F1893" s="46" t="s">
        <v>26</v>
      </c>
      <c r="G1893" s="46" t="s">
        <v>23</v>
      </c>
      <c r="H1893" s="46" t="s">
        <v>28</v>
      </c>
      <c r="I1893" s="46"/>
      <c r="J1893" s="47">
        <v>53680</v>
      </c>
      <c r="K1893" s="47">
        <v>53680</v>
      </c>
      <c r="L1893" s="55">
        <f>K1893/1000</f>
        <v>53.68</v>
      </c>
      <c r="M1893" s="12">
        <v>1</v>
      </c>
      <c r="P1893" s="56">
        <f>K1893/1000</f>
        <v>53.68</v>
      </c>
      <c r="Q1893" s="53"/>
      <c r="R1893" s="54"/>
    </row>
    <row r="1894" spans="1:18" hidden="1" x14ac:dyDescent="0.2">
      <c r="A1894" s="41" t="s">
        <v>407</v>
      </c>
      <c r="B1894" s="42" t="s">
        <v>460</v>
      </c>
      <c r="C1894" s="46" t="s">
        <v>51</v>
      </c>
      <c r="D1894" s="46" t="s">
        <v>47</v>
      </c>
      <c r="E1894" s="46" t="s">
        <v>99</v>
      </c>
      <c r="F1894" s="46" t="s">
        <v>26</v>
      </c>
      <c r="G1894" s="46" t="s">
        <v>23</v>
      </c>
      <c r="H1894" s="46" t="s">
        <v>408</v>
      </c>
      <c r="I1894" s="46"/>
      <c r="J1894" s="47">
        <v>0</v>
      </c>
      <c r="K1894" s="47">
        <v>0</v>
      </c>
      <c r="L1894" s="55">
        <f>K1894/1000</f>
        <v>0</v>
      </c>
      <c r="M1894" s="12">
        <v>1</v>
      </c>
      <c r="P1894" s="56">
        <f>K1894/1000</f>
        <v>0</v>
      </c>
      <c r="Q1894" s="53"/>
      <c r="R1894" s="54"/>
    </row>
    <row r="1895" spans="1:18" ht="24" hidden="1" x14ac:dyDescent="0.2">
      <c r="A1895" s="41" t="s">
        <v>44</v>
      </c>
      <c r="B1895" s="42" t="s">
        <v>460</v>
      </c>
      <c r="C1895" s="46" t="s">
        <v>51</v>
      </c>
      <c r="D1895" s="46" t="s">
        <v>47</v>
      </c>
      <c r="E1895" s="46" t="s">
        <v>99</v>
      </c>
      <c r="F1895" s="46" t="s">
        <v>26</v>
      </c>
      <c r="G1895" s="46" t="s">
        <v>23</v>
      </c>
      <c r="H1895" s="46" t="s">
        <v>408</v>
      </c>
      <c r="I1895" s="46" t="s">
        <v>45</v>
      </c>
      <c r="J1895" s="47">
        <v>0</v>
      </c>
      <c r="K1895" s="47">
        <v>0</v>
      </c>
      <c r="L1895" s="51">
        <f>L1896</f>
        <v>0</v>
      </c>
      <c r="P1895" s="52">
        <f>P1896</f>
        <v>0</v>
      </c>
      <c r="Q1895" s="53"/>
      <c r="R1895" s="54"/>
    </row>
    <row r="1896" spans="1:18" ht="24" x14ac:dyDescent="0.2">
      <c r="A1896" s="41" t="s">
        <v>409</v>
      </c>
      <c r="B1896" s="42" t="s">
        <v>460</v>
      </c>
      <c r="C1896" s="46" t="s">
        <v>51</v>
      </c>
      <c r="D1896" s="46" t="s">
        <v>47</v>
      </c>
      <c r="E1896" s="46" t="s">
        <v>99</v>
      </c>
      <c r="F1896" s="46" t="s">
        <v>26</v>
      </c>
      <c r="G1896" s="46" t="s">
        <v>23</v>
      </c>
      <c r="H1896" s="46" t="s">
        <v>410</v>
      </c>
      <c r="I1896" s="46"/>
      <c r="J1896" s="47">
        <v>53680</v>
      </c>
      <c r="K1896" s="47">
        <v>53680</v>
      </c>
      <c r="L1896" s="51">
        <f>L1897</f>
        <v>0</v>
      </c>
      <c r="P1896" s="52">
        <f>P1897</f>
        <v>0</v>
      </c>
      <c r="Q1896" s="53"/>
      <c r="R1896" s="54"/>
    </row>
    <row r="1897" spans="1:18" ht="24" x14ac:dyDescent="0.2">
      <c r="A1897" s="41" t="s">
        <v>44</v>
      </c>
      <c r="B1897" s="42" t="s">
        <v>460</v>
      </c>
      <c r="C1897" s="46" t="s">
        <v>51</v>
      </c>
      <c r="D1897" s="46" t="s">
        <v>47</v>
      </c>
      <c r="E1897" s="46" t="s">
        <v>99</v>
      </c>
      <c r="F1897" s="46" t="s">
        <v>26</v>
      </c>
      <c r="G1897" s="46" t="s">
        <v>23</v>
      </c>
      <c r="H1897" s="46" t="s">
        <v>410</v>
      </c>
      <c r="I1897" s="46" t="s">
        <v>45</v>
      </c>
      <c r="J1897" s="47">
        <v>53680</v>
      </c>
      <c r="K1897" s="47">
        <v>53680</v>
      </c>
      <c r="L1897" s="11">
        <f>L1898</f>
        <v>0</v>
      </c>
      <c r="P1897" s="11">
        <f>P1898</f>
        <v>0</v>
      </c>
      <c r="Q1897" s="53"/>
      <c r="R1897" s="54"/>
    </row>
    <row r="1898" spans="1:18" ht="24" hidden="1" x14ac:dyDescent="0.2">
      <c r="A1898" s="41" t="s">
        <v>171</v>
      </c>
      <c r="B1898" s="42" t="s">
        <v>460</v>
      </c>
      <c r="C1898" s="46" t="s">
        <v>51</v>
      </c>
      <c r="D1898" s="46" t="s">
        <v>47</v>
      </c>
      <c r="E1898" s="46" t="s">
        <v>99</v>
      </c>
      <c r="F1898" s="46" t="s">
        <v>26</v>
      </c>
      <c r="G1898" s="46" t="s">
        <v>47</v>
      </c>
      <c r="H1898" s="46" t="s">
        <v>28</v>
      </c>
      <c r="I1898" s="46"/>
      <c r="J1898" s="47">
        <v>0</v>
      </c>
      <c r="K1898" s="47">
        <v>0</v>
      </c>
      <c r="L1898" s="55">
        <f>K1898/1000</f>
        <v>0</v>
      </c>
      <c r="M1898" s="12">
        <v>1</v>
      </c>
      <c r="P1898" s="56">
        <f>K1898/1000</f>
        <v>0</v>
      </c>
      <c r="Q1898" s="53"/>
      <c r="R1898" s="54"/>
    </row>
    <row r="1899" spans="1:18" ht="24" hidden="1" x14ac:dyDescent="0.2">
      <c r="A1899" s="41" t="s">
        <v>411</v>
      </c>
      <c r="B1899" s="42" t="s">
        <v>460</v>
      </c>
      <c r="C1899" s="46" t="s">
        <v>51</v>
      </c>
      <c r="D1899" s="46" t="s">
        <v>47</v>
      </c>
      <c r="E1899" s="46" t="s">
        <v>99</v>
      </c>
      <c r="F1899" s="46" t="s">
        <v>26</v>
      </c>
      <c r="G1899" s="46" t="s">
        <v>47</v>
      </c>
      <c r="H1899" s="46" t="s">
        <v>412</v>
      </c>
      <c r="I1899" s="46"/>
      <c r="J1899" s="47">
        <v>0</v>
      </c>
      <c r="K1899" s="47">
        <v>0</v>
      </c>
      <c r="L1899" s="51">
        <f>L1900</f>
        <v>0</v>
      </c>
      <c r="P1899" s="52">
        <f>P1900</f>
        <v>0</v>
      </c>
      <c r="Q1899" s="53"/>
      <c r="R1899" s="54"/>
    </row>
    <row r="1900" spans="1:18" ht="24" hidden="1" x14ac:dyDescent="0.2">
      <c r="A1900" s="41" t="s">
        <v>44</v>
      </c>
      <c r="B1900" s="42" t="s">
        <v>460</v>
      </c>
      <c r="C1900" s="46" t="s">
        <v>51</v>
      </c>
      <c r="D1900" s="46" t="s">
        <v>47</v>
      </c>
      <c r="E1900" s="46" t="s">
        <v>99</v>
      </c>
      <c r="F1900" s="46" t="s">
        <v>26</v>
      </c>
      <c r="G1900" s="46" t="s">
        <v>47</v>
      </c>
      <c r="H1900" s="46" t="s">
        <v>412</v>
      </c>
      <c r="I1900" s="46" t="s">
        <v>45</v>
      </c>
      <c r="J1900" s="47">
        <v>0</v>
      </c>
      <c r="K1900" s="47">
        <v>0</v>
      </c>
      <c r="L1900" s="51">
        <f>L1901</f>
        <v>0</v>
      </c>
      <c r="P1900" s="52">
        <f>P1901</f>
        <v>0</v>
      </c>
      <c r="Q1900" s="53"/>
      <c r="R1900" s="54"/>
    </row>
    <row r="1901" spans="1:18" ht="24" hidden="1" x14ac:dyDescent="0.2">
      <c r="A1901" s="41" t="s">
        <v>413</v>
      </c>
      <c r="B1901" s="42" t="s">
        <v>460</v>
      </c>
      <c r="C1901" s="46" t="s">
        <v>51</v>
      </c>
      <c r="D1901" s="46" t="s">
        <v>47</v>
      </c>
      <c r="E1901" s="46" t="s">
        <v>99</v>
      </c>
      <c r="F1901" s="46" t="s">
        <v>26</v>
      </c>
      <c r="G1901" s="46" t="s">
        <v>47</v>
      </c>
      <c r="H1901" s="46" t="s">
        <v>414</v>
      </c>
      <c r="I1901" s="46"/>
      <c r="J1901" s="47">
        <v>0</v>
      </c>
      <c r="K1901" s="47">
        <v>0</v>
      </c>
      <c r="L1901" s="51">
        <f>L1902</f>
        <v>0</v>
      </c>
      <c r="P1901" s="52">
        <f>P1902</f>
        <v>0</v>
      </c>
      <c r="Q1901" s="53"/>
      <c r="R1901" s="54"/>
    </row>
    <row r="1902" spans="1:18" ht="24" hidden="1" x14ac:dyDescent="0.2">
      <c r="A1902" s="41" t="s">
        <v>44</v>
      </c>
      <c r="B1902" s="42" t="s">
        <v>460</v>
      </c>
      <c r="C1902" s="46" t="s">
        <v>51</v>
      </c>
      <c r="D1902" s="46" t="s">
        <v>47</v>
      </c>
      <c r="E1902" s="46" t="s">
        <v>99</v>
      </c>
      <c r="F1902" s="46" t="s">
        <v>26</v>
      </c>
      <c r="G1902" s="46" t="s">
        <v>47</v>
      </c>
      <c r="H1902" s="46" t="s">
        <v>414</v>
      </c>
      <c r="I1902" s="46" t="s">
        <v>45</v>
      </c>
      <c r="J1902" s="47">
        <v>0</v>
      </c>
      <c r="K1902" s="47">
        <v>0</v>
      </c>
      <c r="L1902" s="51">
        <f>L1903+L1907+L1911</f>
        <v>0</v>
      </c>
      <c r="P1902" s="52">
        <f>P1903+P1907+P1911</f>
        <v>0</v>
      </c>
      <c r="Q1902" s="53"/>
      <c r="R1902" s="54"/>
    </row>
    <row r="1903" spans="1:18" ht="36" hidden="1" x14ac:dyDescent="0.2">
      <c r="A1903" s="41" t="s">
        <v>415</v>
      </c>
      <c r="B1903" s="42" t="s">
        <v>460</v>
      </c>
      <c r="C1903" s="46" t="s">
        <v>51</v>
      </c>
      <c r="D1903" s="46" t="s">
        <v>47</v>
      </c>
      <c r="E1903" s="46" t="s">
        <v>99</v>
      </c>
      <c r="F1903" s="46" t="s">
        <v>26</v>
      </c>
      <c r="G1903" s="46" t="s">
        <v>47</v>
      </c>
      <c r="H1903" s="46" t="s">
        <v>416</v>
      </c>
      <c r="I1903" s="46"/>
      <c r="J1903" s="47">
        <v>0</v>
      </c>
      <c r="K1903" s="47">
        <v>0</v>
      </c>
      <c r="L1903" s="51">
        <f>L1904</f>
        <v>0</v>
      </c>
      <c r="P1903" s="52">
        <f>P1904</f>
        <v>0</v>
      </c>
      <c r="Q1903" s="53"/>
      <c r="R1903" s="54"/>
    </row>
    <row r="1904" spans="1:18" ht="24" hidden="1" x14ac:dyDescent="0.2">
      <c r="A1904" s="41" t="s">
        <v>44</v>
      </c>
      <c r="B1904" s="42" t="s">
        <v>460</v>
      </c>
      <c r="C1904" s="46" t="s">
        <v>51</v>
      </c>
      <c r="D1904" s="46" t="s">
        <v>47</v>
      </c>
      <c r="E1904" s="46" t="s">
        <v>99</v>
      </c>
      <c r="F1904" s="46" t="s">
        <v>26</v>
      </c>
      <c r="G1904" s="46" t="s">
        <v>47</v>
      </c>
      <c r="H1904" s="46" t="s">
        <v>416</v>
      </c>
      <c r="I1904" s="46" t="s">
        <v>45</v>
      </c>
      <c r="J1904" s="47">
        <v>0</v>
      </c>
      <c r="K1904" s="47">
        <v>0</v>
      </c>
      <c r="L1904" s="51">
        <f>L1905</f>
        <v>0</v>
      </c>
      <c r="P1904" s="52">
        <f>P1905</f>
        <v>0</v>
      </c>
      <c r="Q1904" s="53"/>
      <c r="R1904" s="54"/>
    </row>
    <row r="1905" spans="1:18" hidden="1" x14ac:dyDescent="0.2">
      <c r="A1905" s="41" t="s">
        <v>417</v>
      </c>
      <c r="B1905" s="42" t="s">
        <v>460</v>
      </c>
      <c r="C1905" s="46" t="s">
        <v>51</v>
      </c>
      <c r="D1905" s="46" t="s">
        <v>47</v>
      </c>
      <c r="E1905" s="46" t="s">
        <v>99</v>
      </c>
      <c r="F1905" s="46" t="s">
        <v>26</v>
      </c>
      <c r="G1905" s="46" t="s">
        <v>47</v>
      </c>
      <c r="H1905" s="46" t="s">
        <v>418</v>
      </c>
      <c r="I1905" s="46"/>
      <c r="J1905" s="47">
        <v>0</v>
      </c>
      <c r="K1905" s="47">
        <v>0</v>
      </c>
      <c r="L1905" s="11">
        <f>L1906</f>
        <v>0</v>
      </c>
      <c r="P1905" s="11">
        <f>P1906</f>
        <v>0</v>
      </c>
      <c r="Q1905" s="53"/>
      <c r="R1905" s="54"/>
    </row>
    <row r="1906" spans="1:18" ht="24" hidden="1" x14ac:dyDescent="0.2">
      <c r="A1906" s="41" t="s">
        <v>44</v>
      </c>
      <c r="B1906" s="42" t="s">
        <v>460</v>
      </c>
      <c r="C1906" s="46" t="s">
        <v>51</v>
      </c>
      <c r="D1906" s="46" t="s">
        <v>47</v>
      </c>
      <c r="E1906" s="46" t="s">
        <v>99</v>
      </c>
      <c r="F1906" s="46" t="s">
        <v>26</v>
      </c>
      <c r="G1906" s="46" t="s">
        <v>47</v>
      </c>
      <c r="H1906" s="46" t="s">
        <v>418</v>
      </c>
      <c r="I1906" s="46" t="s">
        <v>45</v>
      </c>
      <c r="J1906" s="47">
        <v>0</v>
      </c>
      <c r="K1906" s="47">
        <v>0</v>
      </c>
      <c r="L1906" s="55">
        <f>K1906/1000</f>
        <v>0</v>
      </c>
      <c r="M1906" s="12">
        <v>1</v>
      </c>
      <c r="P1906" s="56">
        <f>K1906/1000</f>
        <v>0</v>
      </c>
      <c r="Q1906" s="53"/>
      <c r="R1906" s="54"/>
    </row>
    <row r="1907" spans="1:18" hidden="1" x14ac:dyDescent="0.2">
      <c r="A1907" s="41" t="s">
        <v>419</v>
      </c>
      <c r="B1907" s="42" t="s">
        <v>460</v>
      </c>
      <c r="C1907" s="46" t="s">
        <v>51</v>
      </c>
      <c r="D1907" s="46" t="s">
        <v>47</v>
      </c>
      <c r="E1907" s="46" t="s">
        <v>99</v>
      </c>
      <c r="F1907" s="46" t="s">
        <v>26</v>
      </c>
      <c r="G1907" s="46" t="s">
        <v>47</v>
      </c>
      <c r="H1907" s="46" t="s">
        <v>420</v>
      </c>
      <c r="I1907" s="46"/>
      <c r="J1907" s="47">
        <v>0</v>
      </c>
      <c r="K1907" s="47">
        <v>0</v>
      </c>
      <c r="L1907" s="11">
        <f>L1908</f>
        <v>0</v>
      </c>
      <c r="P1907" s="11">
        <f>P1908</f>
        <v>0</v>
      </c>
      <c r="Q1907" s="53"/>
      <c r="R1907" s="54"/>
    </row>
    <row r="1908" spans="1:18" ht="24" hidden="1" x14ac:dyDescent="0.2">
      <c r="A1908" s="41" t="s">
        <v>44</v>
      </c>
      <c r="B1908" s="42" t="s">
        <v>460</v>
      </c>
      <c r="C1908" s="46" t="s">
        <v>51</v>
      </c>
      <c r="D1908" s="46" t="s">
        <v>47</v>
      </c>
      <c r="E1908" s="46" t="s">
        <v>99</v>
      </c>
      <c r="F1908" s="46" t="s">
        <v>26</v>
      </c>
      <c r="G1908" s="46" t="s">
        <v>47</v>
      </c>
      <c r="H1908" s="46" t="s">
        <v>420</v>
      </c>
      <c r="I1908" s="46" t="s">
        <v>45</v>
      </c>
      <c r="J1908" s="47">
        <v>0</v>
      </c>
      <c r="K1908" s="47">
        <v>0</v>
      </c>
      <c r="L1908" s="11">
        <f>L1909</f>
        <v>0</v>
      </c>
      <c r="P1908" s="11">
        <f>P1909</f>
        <v>0</v>
      </c>
      <c r="Q1908" s="53"/>
      <c r="R1908" s="54"/>
    </row>
    <row r="1909" spans="1:18" hidden="1" x14ac:dyDescent="0.2">
      <c r="A1909" s="41" t="s">
        <v>421</v>
      </c>
      <c r="B1909" s="42" t="s">
        <v>460</v>
      </c>
      <c r="C1909" s="46" t="s">
        <v>51</v>
      </c>
      <c r="D1909" s="46" t="s">
        <v>47</v>
      </c>
      <c r="E1909" s="46" t="s">
        <v>99</v>
      </c>
      <c r="F1909" s="46" t="s">
        <v>26</v>
      </c>
      <c r="G1909" s="46" t="s">
        <v>47</v>
      </c>
      <c r="H1909" s="46" t="s">
        <v>422</v>
      </c>
      <c r="I1909" s="46"/>
      <c r="J1909" s="47">
        <v>0</v>
      </c>
      <c r="K1909" s="47">
        <v>0</v>
      </c>
      <c r="L1909" s="11">
        <f>L1910</f>
        <v>0</v>
      </c>
      <c r="P1909" s="11">
        <f>P1910</f>
        <v>0</v>
      </c>
      <c r="Q1909" s="53"/>
      <c r="R1909" s="54"/>
    </row>
    <row r="1910" spans="1:18" ht="24" hidden="1" x14ac:dyDescent="0.2">
      <c r="A1910" s="41" t="s">
        <v>44</v>
      </c>
      <c r="B1910" s="42" t="s">
        <v>460</v>
      </c>
      <c r="C1910" s="46" t="s">
        <v>51</v>
      </c>
      <c r="D1910" s="46" t="s">
        <v>47</v>
      </c>
      <c r="E1910" s="46" t="s">
        <v>99</v>
      </c>
      <c r="F1910" s="46" t="s">
        <v>26</v>
      </c>
      <c r="G1910" s="46" t="s">
        <v>47</v>
      </c>
      <c r="H1910" s="46" t="s">
        <v>422</v>
      </c>
      <c r="I1910" s="46" t="s">
        <v>45</v>
      </c>
      <c r="J1910" s="47">
        <v>0</v>
      </c>
      <c r="K1910" s="47">
        <v>0</v>
      </c>
      <c r="L1910" s="55">
        <f>K1910/1000</f>
        <v>0</v>
      </c>
      <c r="M1910" s="12">
        <v>1</v>
      </c>
      <c r="N1910" s="4">
        <v>1</v>
      </c>
      <c r="P1910" s="56">
        <f>K1910/1000</f>
        <v>0</v>
      </c>
      <c r="Q1910" s="53"/>
      <c r="R1910" s="54"/>
    </row>
    <row r="1911" spans="1:18" ht="24" hidden="1" x14ac:dyDescent="0.2">
      <c r="A1911" s="41" t="s">
        <v>423</v>
      </c>
      <c r="B1911" s="42" t="s">
        <v>460</v>
      </c>
      <c r="C1911" s="46" t="s">
        <v>51</v>
      </c>
      <c r="D1911" s="46" t="s">
        <v>47</v>
      </c>
      <c r="E1911" s="46" t="s">
        <v>99</v>
      </c>
      <c r="F1911" s="46" t="s">
        <v>26</v>
      </c>
      <c r="G1911" s="46" t="s">
        <v>47</v>
      </c>
      <c r="H1911" s="46" t="s">
        <v>424</v>
      </c>
      <c r="I1911" s="46"/>
      <c r="J1911" s="47">
        <v>0</v>
      </c>
      <c r="K1911" s="47">
        <v>0</v>
      </c>
      <c r="L1911" s="11">
        <f>L1912</f>
        <v>0</v>
      </c>
      <c r="P1911" s="11">
        <f>P1912</f>
        <v>0</v>
      </c>
      <c r="Q1911" s="53"/>
      <c r="R1911" s="54"/>
    </row>
    <row r="1912" spans="1:18" ht="24" hidden="1" x14ac:dyDescent="0.2">
      <c r="A1912" s="41" t="s">
        <v>44</v>
      </c>
      <c r="B1912" s="42" t="s">
        <v>460</v>
      </c>
      <c r="C1912" s="46" t="s">
        <v>51</v>
      </c>
      <c r="D1912" s="46" t="s">
        <v>47</v>
      </c>
      <c r="E1912" s="46" t="s">
        <v>99</v>
      </c>
      <c r="F1912" s="46" t="s">
        <v>26</v>
      </c>
      <c r="G1912" s="46" t="s">
        <v>47</v>
      </c>
      <c r="H1912" s="46" t="s">
        <v>424</v>
      </c>
      <c r="I1912" s="46" t="s">
        <v>45</v>
      </c>
      <c r="J1912" s="47">
        <v>0</v>
      </c>
      <c r="K1912" s="47">
        <v>0</v>
      </c>
      <c r="L1912" s="11">
        <f>L1913</f>
        <v>0</v>
      </c>
      <c r="P1912" s="11">
        <f>P1913</f>
        <v>0</v>
      </c>
      <c r="Q1912" s="53"/>
      <c r="R1912" s="54"/>
    </row>
    <row r="1913" spans="1:18" hidden="1" x14ac:dyDescent="0.2">
      <c r="A1913" s="41" t="s">
        <v>425</v>
      </c>
      <c r="B1913" s="42" t="s">
        <v>460</v>
      </c>
      <c r="C1913" s="46" t="s">
        <v>51</v>
      </c>
      <c r="D1913" s="46" t="s">
        <v>47</v>
      </c>
      <c r="E1913" s="46" t="s">
        <v>99</v>
      </c>
      <c r="F1913" s="46" t="s">
        <v>26</v>
      </c>
      <c r="G1913" s="46" t="s">
        <v>47</v>
      </c>
      <c r="H1913" s="46" t="s">
        <v>426</v>
      </c>
      <c r="I1913" s="46"/>
      <c r="J1913" s="47">
        <v>0</v>
      </c>
      <c r="K1913" s="47">
        <v>0</v>
      </c>
      <c r="L1913" s="11">
        <f>L1914</f>
        <v>0</v>
      </c>
      <c r="P1913" s="11">
        <f>P1914</f>
        <v>0</v>
      </c>
      <c r="Q1913" s="53"/>
      <c r="R1913" s="54"/>
    </row>
    <row r="1914" spans="1:18" ht="24" hidden="1" x14ac:dyDescent="0.2">
      <c r="A1914" s="41" t="s">
        <v>44</v>
      </c>
      <c r="B1914" s="42" t="s">
        <v>460</v>
      </c>
      <c r="C1914" s="46" t="s">
        <v>51</v>
      </c>
      <c r="D1914" s="46" t="s">
        <v>47</v>
      </c>
      <c r="E1914" s="46" t="s">
        <v>99</v>
      </c>
      <c r="F1914" s="46" t="s">
        <v>26</v>
      </c>
      <c r="G1914" s="46" t="s">
        <v>47</v>
      </c>
      <c r="H1914" s="46" t="s">
        <v>426</v>
      </c>
      <c r="I1914" s="46" t="s">
        <v>45</v>
      </c>
      <c r="J1914" s="47">
        <v>0</v>
      </c>
      <c r="K1914" s="47">
        <v>0</v>
      </c>
      <c r="L1914" s="55">
        <f>K1914/1000</f>
        <v>0</v>
      </c>
      <c r="M1914" s="12">
        <v>1</v>
      </c>
      <c r="P1914" s="56">
        <f>K1914/1000</f>
        <v>0</v>
      </c>
      <c r="Q1914" s="53"/>
      <c r="R1914" s="54"/>
    </row>
    <row r="1915" spans="1:18" hidden="1" x14ac:dyDescent="0.2">
      <c r="A1915" s="41" t="s">
        <v>427</v>
      </c>
      <c r="B1915" s="42" t="s">
        <v>460</v>
      </c>
      <c r="C1915" s="46" t="s">
        <v>51</v>
      </c>
      <c r="D1915" s="46" t="s">
        <v>47</v>
      </c>
      <c r="E1915" s="46" t="s">
        <v>99</v>
      </c>
      <c r="F1915" s="46" t="s">
        <v>26</v>
      </c>
      <c r="G1915" s="46" t="s">
        <v>47</v>
      </c>
      <c r="H1915" s="46" t="s">
        <v>428</v>
      </c>
      <c r="I1915" s="46"/>
      <c r="J1915" s="47">
        <v>0</v>
      </c>
      <c r="K1915" s="47">
        <v>0</v>
      </c>
      <c r="L1915" s="51" t="e">
        <f>L1916</f>
        <v>#REF!</v>
      </c>
      <c r="P1915" s="52" t="e">
        <f>P1916</f>
        <v>#REF!</v>
      </c>
      <c r="Q1915" s="53"/>
      <c r="R1915" s="54"/>
    </row>
    <row r="1916" spans="1:18" ht="24" hidden="1" x14ac:dyDescent="0.2">
      <c r="A1916" s="41" t="s">
        <v>44</v>
      </c>
      <c r="B1916" s="42" t="s">
        <v>460</v>
      </c>
      <c r="C1916" s="46" t="s">
        <v>51</v>
      </c>
      <c r="D1916" s="46" t="s">
        <v>47</v>
      </c>
      <c r="E1916" s="46" t="s">
        <v>99</v>
      </c>
      <c r="F1916" s="46" t="s">
        <v>26</v>
      </c>
      <c r="G1916" s="46" t="s">
        <v>47</v>
      </c>
      <c r="H1916" s="46" t="s">
        <v>428</v>
      </c>
      <c r="I1916" s="46" t="s">
        <v>45</v>
      </c>
      <c r="J1916" s="47">
        <v>0</v>
      </c>
      <c r="K1916" s="47">
        <v>0</v>
      </c>
      <c r="L1916" s="51" t="e">
        <f>L1917</f>
        <v>#REF!</v>
      </c>
      <c r="P1916" s="52" t="e">
        <f>P1917</f>
        <v>#REF!</v>
      </c>
      <c r="Q1916" s="53"/>
      <c r="R1916" s="54"/>
    </row>
    <row r="1917" spans="1:18" hidden="1" x14ac:dyDescent="0.2">
      <c r="A1917" s="41" t="s">
        <v>429</v>
      </c>
      <c r="B1917" s="42" t="s">
        <v>460</v>
      </c>
      <c r="C1917" s="46" t="s">
        <v>51</v>
      </c>
      <c r="D1917" s="46" t="s">
        <v>47</v>
      </c>
      <c r="E1917" s="46" t="s">
        <v>99</v>
      </c>
      <c r="F1917" s="46" t="s">
        <v>26</v>
      </c>
      <c r="G1917" s="46" t="s">
        <v>47</v>
      </c>
      <c r="H1917" s="46" t="s">
        <v>430</v>
      </c>
      <c r="I1917" s="46"/>
      <c r="J1917" s="47">
        <v>0</v>
      </c>
      <c r="K1917" s="47">
        <v>0</v>
      </c>
      <c r="L1917" s="51" t="e">
        <f>L1918+L1927</f>
        <v>#REF!</v>
      </c>
      <c r="P1917" s="52" t="e">
        <f>P1918+P1927</f>
        <v>#REF!</v>
      </c>
      <c r="Q1917" s="53"/>
      <c r="R1917" s="54"/>
    </row>
    <row r="1918" spans="1:18" ht="24" hidden="1" x14ac:dyDescent="0.2">
      <c r="A1918" s="41" t="s">
        <v>44</v>
      </c>
      <c r="B1918" s="42" t="s">
        <v>460</v>
      </c>
      <c r="C1918" s="46" t="s">
        <v>51</v>
      </c>
      <c r="D1918" s="46" t="s">
        <v>47</v>
      </c>
      <c r="E1918" s="46" t="s">
        <v>99</v>
      </c>
      <c r="F1918" s="46" t="s">
        <v>26</v>
      </c>
      <c r="G1918" s="46" t="s">
        <v>47</v>
      </c>
      <c r="H1918" s="46" t="s">
        <v>430</v>
      </c>
      <c r="I1918" s="46" t="s">
        <v>45</v>
      </c>
      <c r="J1918" s="47">
        <v>0</v>
      </c>
      <c r="K1918" s="47">
        <v>0</v>
      </c>
      <c r="L1918" s="51">
        <f>L1919+L1923</f>
        <v>0</v>
      </c>
      <c r="P1918" s="52">
        <f>P1919+P1923</f>
        <v>0</v>
      </c>
      <c r="Q1918" s="53"/>
      <c r="R1918" s="54"/>
    </row>
    <row r="1919" spans="1:18" ht="36" hidden="1" x14ac:dyDescent="0.2">
      <c r="A1919" s="41" t="s">
        <v>623</v>
      </c>
      <c r="B1919" s="42" t="s">
        <v>460</v>
      </c>
      <c r="C1919" s="46" t="s">
        <v>51</v>
      </c>
      <c r="D1919" s="46" t="s">
        <v>47</v>
      </c>
      <c r="E1919" s="46" t="s">
        <v>99</v>
      </c>
      <c r="F1919" s="46" t="s">
        <v>26</v>
      </c>
      <c r="G1919" s="46" t="s">
        <v>47</v>
      </c>
      <c r="H1919" s="46" t="s">
        <v>624</v>
      </c>
      <c r="I1919" s="46"/>
      <c r="J1919" s="47">
        <v>0</v>
      </c>
      <c r="K1919" s="47">
        <v>0</v>
      </c>
      <c r="L1919" s="51">
        <f>L1920</f>
        <v>0</v>
      </c>
      <c r="P1919" s="52">
        <f>P1920</f>
        <v>0</v>
      </c>
      <c r="Q1919" s="53"/>
      <c r="R1919" s="54"/>
    </row>
    <row r="1920" spans="1:18" ht="24" hidden="1" x14ac:dyDescent="0.2">
      <c r="A1920" s="41" t="s">
        <v>44</v>
      </c>
      <c r="B1920" s="42" t="s">
        <v>460</v>
      </c>
      <c r="C1920" s="46" t="s">
        <v>51</v>
      </c>
      <c r="D1920" s="46" t="s">
        <v>47</v>
      </c>
      <c r="E1920" s="46" t="s">
        <v>99</v>
      </c>
      <c r="F1920" s="46" t="s">
        <v>26</v>
      </c>
      <c r="G1920" s="46" t="s">
        <v>47</v>
      </c>
      <c r="H1920" s="46" t="s">
        <v>624</v>
      </c>
      <c r="I1920" s="46" t="s">
        <v>45</v>
      </c>
      <c r="J1920" s="47">
        <v>0</v>
      </c>
      <c r="K1920" s="47">
        <v>0</v>
      </c>
      <c r="L1920" s="51">
        <f>L1921</f>
        <v>0</v>
      </c>
      <c r="P1920" s="52">
        <f>P1921</f>
        <v>0</v>
      </c>
      <c r="Q1920" s="53"/>
      <c r="R1920" s="54"/>
    </row>
    <row r="1921" spans="1:18" ht="72" hidden="1" x14ac:dyDescent="0.2">
      <c r="A1921" s="41" t="s">
        <v>625</v>
      </c>
      <c r="B1921" s="42" t="s">
        <v>460</v>
      </c>
      <c r="C1921" s="46" t="s">
        <v>51</v>
      </c>
      <c r="D1921" s="46" t="s">
        <v>47</v>
      </c>
      <c r="E1921" s="46" t="s">
        <v>99</v>
      </c>
      <c r="F1921" s="46" t="s">
        <v>26</v>
      </c>
      <c r="G1921" s="46" t="s">
        <v>47</v>
      </c>
      <c r="H1921" s="46" t="s">
        <v>626</v>
      </c>
      <c r="I1921" s="46"/>
      <c r="J1921" s="47">
        <v>0</v>
      </c>
      <c r="K1921" s="47">
        <v>0</v>
      </c>
      <c r="L1921" s="11">
        <f>L1922</f>
        <v>0</v>
      </c>
      <c r="P1921" s="11">
        <f>P1922</f>
        <v>0</v>
      </c>
      <c r="Q1921" s="53"/>
      <c r="R1921" s="54"/>
    </row>
    <row r="1922" spans="1:18" ht="24" hidden="1" x14ac:dyDescent="0.2">
      <c r="A1922" s="41" t="s">
        <v>44</v>
      </c>
      <c r="B1922" s="42" t="s">
        <v>460</v>
      </c>
      <c r="C1922" s="46" t="s">
        <v>51</v>
      </c>
      <c r="D1922" s="46" t="s">
        <v>47</v>
      </c>
      <c r="E1922" s="46" t="s">
        <v>99</v>
      </c>
      <c r="F1922" s="46" t="s">
        <v>26</v>
      </c>
      <c r="G1922" s="46" t="s">
        <v>47</v>
      </c>
      <c r="H1922" s="46" t="s">
        <v>626</v>
      </c>
      <c r="I1922" s="46" t="s">
        <v>45</v>
      </c>
      <c r="J1922" s="47">
        <v>0</v>
      </c>
      <c r="K1922" s="47">
        <v>0</v>
      </c>
      <c r="L1922" s="55">
        <f>K1922/1000</f>
        <v>0</v>
      </c>
      <c r="M1922" s="12">
        <v>1</v>
      </c>
      <c r="P1922" s="56">
        <f>K1922/1000</f>
        <v>0</v>
      </c>
      <c r="Q1922" s="53"/>
      <c r="R1922" s="54"/>
    </row>
    <row r="1923" spans="1:18" ht="36" hidden="1" x14ac:dyDescent="0.2">
      <c r="A1923" s="63" t="s">
        <v>532</v>
      </c>
      <c r="B1923" s="42" t="s">
        <v>460</v>
      </c>
      <c r="C1923" s="46" t="s">
        <v>51</v>
      </c>
      <c r="D1923" s="46" t="s">
        <v>47</v>
      </c>
      <c r="E1923" s="46" t="s">
        <v>99</v>
      </c>
      <c r="F1923" s="46" t="s">
        <v>26</v>
      </c>
      <c r="G1923" s="46" t="s">
        <v>47</v>
      </c>
      <c r="H1923" s="46" t="s">
        <v>533</v>
      </c>
      <c r="I1923" s="46"/>
      <c r="J1923" s="47">
        <v>0</v>
      </c>
      <c r="K1923" s="47">
        <v>0</v>
      </c>
      <c r="L1923" s="51">
        <f>L1924</f>
        <v>0</v>
      </c>
      <c r="P1923" s="52">
        <f>P1924</f>
        <v>0</v>
      </c>
      <c r="Q1923" s="53"/>
      <c r="R1923" s="54"/>
    </row>
    <row r="1924" spans="1:18" ht="24" hidden="1" x14ac:dyDescent="0.2">
      <c r="A1924" s="41" t="s">
        <v>44</v>
      </c>
      <c r="B1924" s="42" t="s">
        <v>460</v>
      </c>
      <c r="C1924" s="46" t="s">
        <v>51</v>
      </c>
      <c r="D1924" s="46" t="s">
        <v>47</v>
      </c>
      <c r="E1924" s="46" t="s">
        <v>99</v>
      </c>
      <c r="F1924" s="46" t="s">
        <v>26</v>
      </c>
      <c r="G1924" s="46" t="s">
        <v>47</v>
      </c>
      <c r="H1924" s="46" t="s">
        <v>533</v>
      </c>
      <c r="I1924" s="46" t="s">
        <v>45</v>
      </c>
      <c r="J1924" s="47">
        <v>0</v>
      </c>
      <c r="K1924" s="47">
        <v>0</v>
      </c>
      <c r="L1924" s="51">
        <f>L1925</f>
        <v>0</v>
      </c>
      <c r="P1924" s="52">
        <f>P1925</f>
        <v>0</v>
      </c>
      <c r="Q1924" s="53"/>
      <c r="R1924" s="54"/>
    </row>
    <row r="1925" spans="1:18" ht="36" hidden="1" x14ac:dyDescent="0.2">
      <c r="A1925" s="41" t="s">
        <v>635</v>
      </c>
      <c r="B1925" s="42" t="s">
        <v>460</v>
      </c>
      <c r="C1925" s="46" t="s">
        <v>51</v>
      </c>
      <c r="D1925" s="46" t="s">
        <v>47</v>
      </c>
      <c r="E1925" s="46" t="s">
        <v>99</v>
      </c>
      <c r="F1925" s="46" t="s">
        <v>26</v>
      </c>
      <c r="G1925" s="46" t="s">
        <v>47</v>
      </c>
      <c r="H1925" s="46" t="s">
        <v>636</v>
      </c>
      <c r="I1925" s="46"/>
      <c r="J1925" s="47">
        <v>0</v>
      </c>
      <c r="K1925" s="47">
        <v>0</v>
      </c>
      <c r="L1925" s="11">
        <f>L1926</f>
        <v>0</v>
      </c>
      <c r="P1925" s="11">
        <f>P1926</f>
        <v>0</v>
      </c>
      <c r="Q1925" s="53"/>
      <c r="R1925" s="54"/>
    </row>
    <row r="1926" spans="1:18" ht="24" hidden="1" x14ac:dyDescent="0.2">
      <c r="A1926" s="41" t="s">
        <v>44</v>
      </c>
      <c r="B1926" s="42" t="s">
        <v>460</v>
      </c>
      <c r="C1926" s="46" t="s">
        <v>51</v>
      </c>
      <c r="D1926" s="46" t="s">
        <v>47</v>
      </c>
      <c r="E1926" s="46" t="s">
        <v>99</v>
      </c>
      <c r="F1926" s="46" t="s">
        <v>26</v>
      </c>
      <c r="G1926" s="46" t="s">
        <v>47</v>
      </c>
      <c r="H1926" s="46" t="s">
        <v>636</v>
      </c>
      <c r="I1926" s="46" t="s">
        <v>45</v>
      </c>
      <c r="J1926" s="47">
        <v>0</v>
      </c>
      <c r="K1926" s="47">
        <v>0</v>
      </c>
      <c r="L1926" s="55">
        <f>K1926/1000</f>
        <v>0</v>
      </c>
      <c r="M1926" s="12">
        <v>1</v>
      </c>
      <c r="P1926" s="56">
        <f>K1926/1000</f>
        <v>0</v>
      </c>
      <c r="Q1926" s="53"/>
      <c r="R1926" s="54"/>
    </row>
    <row r="1927" spans="1:18" ht="72" hidden="1" x14ac:dyDescent="0.2">
      <c r="A1927" s="41" t="s">
        <v>637</v>
      </c>
      <c r="B1927" s="42" t="s">
        <v>460</v>
      </c>
      <c r="C1927" s="46" t="s">
        <v>51</v>
      </c>
      <c r="D1927" s="46" t="s">
        <v>47</v>
      </c>
      <c r="E1927" s="46" t="s">
        <v>99</v>
      </c>
      <c r="F1927" s="46" t="s">
        <v>26</v>
      </c>
      <c r="G1927" s="46" t="s">
        <v>47</v>
      </c>
      <c r="H1927" s="46" t="s">
        <v>638</v>
      </c>
      <c r="I1927" s="46"/>
      <c r="J1927" s="47">
        <v>0</v>
      </c>
      <c r="K1927" s="47">
        <v>0</v>
      </c>
      <c r="L1927" s="11" t="e">
        <f>L1928+L1932+L1936+L1940+L1944+#REF!+#REF!+#REF!+#REF!+#REF!</f>
        <v>#REF!</v>
      </c>
      <c r="P1927" s="11" t="e">
        <f>P1928+P1932+P1936+P1940+P1944+#REF!+#REF!+#REF!+#REF!+#REF!+#REF!+#REF!</f>
        <v>#REF!</v>
      </c>
      <c r="Q1927" s="53"/>
      <c r="R1927" s="54"/>
    </row>
    <row r="1928" spans="1:18" ht="24" hidden="1" x14ac:dyDescent="0.2">
      <c r="A1928" s="41" t="s">
        <v>44</v>
      </c>
      <c r="B1928" s="42" t="s">
        <v>460</v>
      </c>
      <c r="C1928" s="46" t="s">
        <v>51</v>
      </c>
      <c r="D1928" s="46" t="s">
        <v>47</v>
      </c>
      <c r="E1928" s="46" t="s">
        <v>99</v>
      </c>
      <c r="F1928" s="46" t="s">
        <v>26</v>
      </c>
      <c r="G1928" s="46" t="s">
        <v>47</v>
      </c>
      <c r="H1928" s="46" t="s">
        <v>638</v>
      </c>
      <c r="I1928" s="46" t="s">
        <v>45</v>
      </c>
      <c r="J1928" s="47">
        <v>0</v>
      </c>
      <c r="K1928" s="47">
        <v>0</v>
      </c>
      <c r="L1928" s="11">
        <f>L1929</f>
        <v>0</v>
      </c>
      <c r="P1928" s="11">
        <f>P1929</f>
        <v>0</v>
      </c>
      <c r="Q1928" s="53"/>
      <c r="R1928" s="54"/>
    </row>
    <row r="1929" spans="1:18" ht="72" hidden="1" x14ac:dyDescent="0.2">
      <c r="A1929" s="41" t="s">
        <v>637</v>
      </c>
      <c r="B1929" s="42" t="s">
        <v>460</v>
      </c>
      <c r="C1929" s="46" t="s">
        <v>51</v>
      </c>
      <c r="D1929" s="46" t="s">
        <v>47</v>
      </c>
      <c r="E1929" s="46" t="s">
        <v>99</v>
      </c>
      <c r="F1929" s="46" t="s">
        <v>26</v>
      </c>
      <c r="G1929" s="46" t="s">
        <v>47</v>
      </c>
      <c r="H1929" s="46" t="s">
        <v>639</v>
      </c>
      <c r="I1929" s="46"/>
      <c r="J1929" s="47">
        <v>0</v>
      </c>
      <c r="K1929" s="47">
        <v>0</v>
      </c>
      <c r="L1929" s="11">
        <f>L1930</f>
        <v>0</v>
      </c>
      <c r="P1929" s="11">
        <f>P1930</f>
        <v>0</v>
      </c>
      <c r="Q1929" s="53"/>
      <c r="R1929" s="54"/>
    </row>
    <row r="1930" spans="1:18" ht="24" hidden="1" x14ac:dyDescent="0.2">
      <c r="A1930" s="41" t="s">
        <v>44</v>
      </c>
      <c r="B1930" s="42" t="s">
        <v>460</v>
      </c>
      <c r="C1930" s="46" t="s">
        <v>51</v>
      </c>
      <c r="D1930" s="46" t="s">
        <v>47</v>
      </c>
      <c r="E1930" s="46" t="s">
        <v>99</v>
      </c>
      <c r="F1930" s="46" t="s">
        <v>26</v>
      </c>
      <c r="G1930" s="46" t="s">
        <v>47</v>
      </c>
      <c r="H1930" s="46" t="s">
        <v>639</v>
      </c>
      <c r="I1930" s="46" t="s">
        <v>45</v>
      </c>
      <c r="J1930" s="47">
        <v>0</v>
      </c>
      <c r="K1930" s="47">
        <v>0</v>
      </c>
      <c r="L1930" s="11">
        <f>L1931</f>
        <v>0</v>
      </c>
      <c r="P1930" s="11">
        <f>P1931</f>
        <v>0</v>
      </c>
      <c r="Q1930" s="53"/>
      <c r="R1930" s="54"/>
    </row>
    <row r="1931" spans="1:18" ht="60" hidden="1" x14ac:dyDescent="0.2">
      <c r="A1931" s="41" t="s">
        <v>640</v>
      </c>
      <c r="B1931" s="42" t="s">
        <v>460</v>
      </c>
      <c r="C1931" s="46" t="s">
        <v>51</v>
      </c>
      <c r="D1931" s="46" t="s">
        <v>47</v>
      </c>
      <c r="E1931" s="46" t="s">
        <v>99</v>
      </c>
      <c r="F1931" s="46" t="s">
        <v>26</v>
      </c>
      <c r="G1931" s="46" t="s">
        <v>47</v>
      </c>
      <c r="H1931" s="46" t="s">
        <v>641</v>
      </c>
      <c r="I1931" s="46"/>
      <c r="J1931" s="47">
        <v>0</v>
      </c>
      <c r="K1931" s="47">
        <v>0</v>
      </c>
      <c r="L1931" s="55">
        <f>K1931/1000</f>
        <v>0</v>
      </c>
      <c r="M1931" s="12">
        <v>1</v>
      </c>
      <c r="P1931" s="56">
        <f>K1931/1000</f>
        <v>0</v>
      </c>
      <c r="Q1931" s="53"/>
      <c r="R1931" s="54"/>
    </row>
    <row r="1932" spans="1:18" ht="24" hidden="1" x14ac:dyDescent="0.2">
      <c r="A1932" s="41" t="s">
        <v>44</v>
      </c>
      <c r="B1932" s="42" t="s">
        <v>460</v>
      </c>
      <c r="C1932" s="46" t="s">
        <v>51</v>
      </c>
      <c r="D1932" s="46" t="s">
        <v>47</v>
      </c>
      <c r="E1932" s="46" t="s">
        <v>99</v>
      </c>
      <c r="F1932" s="46" t="s">
        <v>26</v>
      </c>
      <c r="G1932" s="46" t="s">
        <v>47</v>
      </c>
      <c r="H1932" s="46" t="s">
        <v>641</v>
      </c>
      <c r="I1932" s="46" t="s">
        <v>45</v>
      </c>
      <c r="J1932" s="47">
        <v>0</v>
      </c>
      <c r="K1932" s="47">
        <v>0</v>
      </c>
      <c r="L1932" s="11">
        <f>L1933</f>
        <v>0</v>
      </c>
      <c r="P1932" s="11">
        <f>P1933</f>
        <v>0</v>
      </c>
      <c r="Q1932" s="53"/>
      <c r="R1932" s="54"/>
    </row>
    <row r="1933" spans="1:18" ht="60" hidden="1" x14ac:dyDescent="0.2">
      <c r="A1933" s="41" t="s">
        <v>640</v>
      </c>
      <c r="B1933" s="42" t="s">
        <v>460</v>
      </c>
      <c r="C1933" s="46" t="s">
        <v>51</v>
      </c>
      <c r="D1933" s="46" t="s">
        <v>47</v>
      </c>
      <c r="E1933" s="46" t="s">
        <v>99</v>
      </c>
      <c r="F1933" s="46" t="s">
        <v>26</v>
      </c>
      <c r="G1933" s="46" t="s">
        <v>47</v>
      </c>
      <c r="H1933" s="46" t="s">
        <v>642</v>
      </c>
      <c r="I1933" s="46"/>
      <c r="J1933" s="47">
        <v>0</v>
      </c>
      <c r="K1933" s="47">
        <v>0</v>
      </c>
      <c r="L1933" s="11">
        <f>L1934</f>
        <v>0</v>
      </c>
      <c r="P1933" s="11">
        <f>P1934</f>
        <v>0</v>
      </c>
      <c r="Q1933" s="53"/>
      <c r="R1933" s="54"/>
    </row>
    <row r="1934" spans="1:18" ht="24" hidden="1" x14ac:dyDescent="0.2">
      <c r="A1934" s="41" t="s">
        <v>44</v>
      </c>
      <c r="B1934" s="42" t="s">
        <v>460</v>
      </c>
      <c r="C1934" s="46" t="s">
        <v>51</v>
      </c>
      <c r="D1934" s="46" t="s">
        <v>47</v>
      </c>
      <c r="E1934" s="46" t="s">
        <v>99</v>
      </c>
      <c r="F1934" s="46" t="s">
        <v>26</v>
      </c>
      <c r="G1934" s="46" t="s">
        <v>47</v>
      </c>
      <c r="H1934" s="46" t="s">
        <v>642</v>
      </c>
      <c r="I1934" s="46" t="s">
        <v>45</v>
      </c>
      <c r="J1934" s="47">
        <v>0</v>
      </c>
      <c r="K1934" s="47">
        <v>0</v>
      </c>
      <c r="L1934" s="11">
        <f>L1935</f>
        <v>0</v>
      </c>
      <c r="P1934" s="11">
        <f>P1935</f>
        <v>0</v>
      </c>
      <c r="Q1934" s="53"/>
      <c r="R1934" s="54"/>
    </row>
    <row r="1935" spans="1:18" hidden="1" x14ac:dyDescent="0.2">
      <c r="A1935" s="41" t="s">
        <v>93</v>
      </c>
      <c r="B1935" s="42" t="s">
        <v>460</v>
      </c>
      <c r="C1935" s="42" t="s">
        <v>51</v>
      </c>
      <c r="D1935" s="42" t="s">
        <v>47</v>
      </c>
      <c r="E1935" s="46" t="s">
        <v>94</v>
      </c>
      <c r="F1935" s="46" t="s">
        <v>26</v>
      </c>
      <c r="G1935" s="46" t="s">
        <v>27</v>
      </c>
      <c r="H1935" s="46" t="s">
        <v>28</v>
      </c>
      <c r="I1935" s="46"/>
      <c r="J1935" s="47">
        <v>0</v>
      </c>
      <c r="K1935" s="47">
        <v>0</v>
      </c>
      <c r="L1935" s="55">
        <f>K1935/1000</f>
        <v>0</v>
      </c>
      <c r="M1935" s="12">
        <v>1</v>
      </c>
      <c r="P1935" s="56">
        <f>K1935/1000</f>
        <v>0</v>
      </c>
      <c r="Q1935" s="53"/>
      <c r="R1935" s="54"/>
    </row>
    <row r="1936" spans="1:18" hidden="1" x14ac:dyDescent="0.2">
      <c r="A1936" s="41" t="s">
        <v>95</v>
      </c>
      <c r="B1936" s="42" t="s">
        <v>460</v>
      </c>
      <c r="C1936" s="42" t="s">
        <v>51</v>
      </c>
      <c r="D1936" s="42" t="s">
        <v>47</v>
      </c>
      <c r="E1936" s="46" t="s">
        <v>94</v>
      </c>
      <c r="F1936" s="46" t="s">
        <v>96</v>
      </c>
      <c r="G1936" s="46" t="s">
        <v>27</v>
      </c>
      <c r="H1936" s="46" t="s">
        <v>28</v>
      </c>
      <c r="I1936" s="46"/>
      <c r="J1936" s="47">
        <v>0</v>
      </c>
      <c r="K1936" s="47">
        <v>0</v>
      </c>
      <c r="L1936" s="11">
        <f>L1937</f>
        <v>0</v>
      </c>
      <c r="P1936" s="11">
        <f>P1937</f>
        <v>0</v>
      </c>
      <c r="Q1936" s="53"/>
      <c r="R1936" s="54"/>
    </row>
    <row r="1937" spans="1:18" ht="72" hidden="1" x14ac:dyDescent="0.2">
      <c r="A1937" s="41" t="s">
        <v>517</v>
      </c>
      <c r="B1937" s="42" t="s">
        <v>460</v>
      </c>
      <c r="C1937" s="42" t="s">
        <v>51</v>
      </c>
      <c r="D1937" s="42" t="s">
        <v>47</v>
      </c>
      <c r="E1937" s="46" t="s">
        <v>94</v>
      </c>
      <c r="F1937" s="46" t="s">
        <v>96</v>
      </c>
      <c r="G1937" s="46" t="s">
        <v>27</v>
      </c>
      <c r="H1937" s="46" t="s">
        <v>518</v>
      </c>
      <c r="I1937" s="46"/>
      <c r="J1937" s="47">
        <v>0</v>
      </c>
      <c r="K1937" s="47">
        <v>0</v>
      </c>
      <c r="L1937" s="11">
        <f>L1938</f>
        <v>0</v>
      </c>
      <c r="P1937" s="11">
        <f>P1938</f>
        <v>0</v>
      </c>
      <c r="Q1937" s="53"/>
      <c r="R1937" s="54"/>
    </row>
    <row r="1938" spans="1:18" ht="24" hidden="1" x14ac:dyDescent="0.2">
      <c r="A1938" s="41" t="s">
        <v>44</v>
      </c>
      <c r="B1938" s="42" t="s">
        <v>460</v>
      </c>
      <c r="C1938" s="42" t="s">
        <v>51</v>
      </c>
      <c r="D1938" s="42" t="s">
        <v>47</v>
      </c>
      <c r="E1938" s="46" t="s">
        <v>94</v>
      </c>
      <c r="F1938" s="46" t="s">
        <v>96</v>
      </c>
      <c r="G1938" s="46" t="s">
        <v>27</v>
      </c>
      <c r="H1938" s="46" t="s">
        <v>518</v>
      </c>
      <c r="I1938" s="46" t="s">
        <v>45</v>
      </c>
      <c r="J1938" s="47">
        <v>0</v>
      </c>
      <c r="K1938" s="47">
        <v>0</v>
      </c>
      <c r="L1938" s="11">
        <f>L1939</f>
        <v>0</v>
      </c>
      <c r="P1938" s="11">
        <f>P1939</f>
        <v>0</v>
      </c>
      <c r="Q1938" s="53"/>
      <c r="R1938" s="54"/>
    </row>
    <row r="1939" spans="1:18" hidden="1" x14ac:dyDescent="0.2">
      <c r="A1939" s="41" t="s">
        <v>194</v>
      </c>
      <c r="B1939" s="42" t="s">
        <v>460</v>
      </c>
      <c r="C1939" s="46" t="s">
        <v>323</v>
      </c>
      <c r="D1939" s="46"/>
      <c r="E1939" s="46"/>
      <c r="F1939" s="46"/>
      <c r="G1939" s="46"/>
      <c r="H1939" s="46"/>
      <c r="I1939" s="46"/>
      <c r="J1939" s="47">
        <v>0</v>
      </c>
      <c r="K1939" s="47">
        <v>0</v>
      </c>
      <c r="L1939" s="55">
        <f>K1939/1000</f>
        <v>0</v>
      </c>
      <c r="M1939" s="12">
        <v>1</v>
      </c>
      <c r="P1939" s="56">
        <f>K1939/1000</f>
        <v>0</v>
      </c>
      <c r="Q1939" s="53"/>
      <c r="R1939" s="54"/>
    </row>
    <row r="1940" spans="1:18" hidden="1" x14ac:dyDescent="0.2">
      <c r="A1940" s="41" t="s">
        <v>448</v>
      </c>
      <c r="B1940" s="42" t="s">
        <v>460</v>
      </c>
      <c r="C1940" s="46" t="s">
        <v>323</v>
      </c>
      <c r="D1940" s="46" t="s">
        <v>23</v>
      </c>
      <c r="E1940" s="46"/>
      <c r="F1940" s="46"/>
      <c r="G1940" s="46"/>
      <c r="H1940" s="46"/>
      <c r="I1940" s="46"/>
      <c r="J1940" s="47">
        <v>0</v>
      </c>
      <c r="K1940" s="47">
        <v>0</v>
      </c>
      <c r="L1940" s="11">
        <f>L1941</f>
        <v>0</v>
      </c>
      <c r="P1940" s="11">
        <f>P1941</f>
        <v>0</v>
      </c>
      <c r="Q1940" s="53"/>
      <c r="R1940" s="54"/>
    </row>
    <row r="1941" spans="1:18" ht="36" hidden="1" x14ac:dyDescent="0.2">
      <c r="A1941" s="41" t="s">
        <v>196</v>
      </c>
      <c r="B1941" s="42" t="s">
        <v>460</v>
      </c>
      <c r="C1941" s="46" t="s">
        <v>323</v>
      </c>
      <c r="D1941" s="46" t="s">
        <v>23</v>
      </c>
      <c r="E1941" s="46" t="s">
        <v>51</v>
      </c>
      <c r="F1941" s="46" t="s">
        <v>26</v>
      </c>
      <c r="G1941" s="46" t="s">
        <v>27</v>
      </c>
      <c r="H1941" s="46" t="s">
        <v>28</v>
      </c>
      <c r="I1941" s="46"/>
      <c r="J1941" s="47">
        <v>0</v>
      </c>
      <c r="K1941" s="47">
        <v>0</v>
      </c>
      <c r="L1941" s="11">
        <f>L1942</f>
        <v>0</v>
      </c>
      <c r="P1941" s="11">
        <f>P1942</f>
        <v>0</v>
      </c>
      <c r="Q1941" s="53"/>
      <c r="R1941" s="54"/>
    </row>
    <row r="1942" spans="1:18" ht="24" hidden="1" x14ac:dyDescent="0.2">
      <c r="A1942" s="41" t="s">
        <v>403</v>
      </c>
      <c r="B1942" s="42" t="s">
        <v>460</v>
      </c>
      <c r="C1942" s="46" t="s">
        <v>323</v>
      </c>
      <c r="D1942" s="46" t="s">
        <v>23</v>
      </c>
      <c r="E1942" s="46" t="s">
        <v>51</v>
      </c>
      <c r="F1942" s="46" t="s">
        <v>26</v>
      </c>
      <c r="G1942" s="46" t="s">
        <v>21</v>
      </c>
      <c r="H1942" s="46" t="s">
        <v>404</v>
      </c>
      <c r="I1942" s="46"/>
      <c r="J1942" s="47">
        <v>0</v>
      </c>
      <c r="K1942" s="47">
        <v>0</v>
      </c>
      <c r="L1942" s="11">
        <f>L1943</f>
        <v>0</v>
      </c>
      <c r="P1942" s="11">
        <f>P1943</f>
        <v>0</v>
      </c>
      <c r="Q1942" s="53"/>
      <c r="R1942" s="54"/>
    </row>
    <row r="1943" spans="1:18" ht="24" hidden="1" x14ac:dyDescent="0.2">
      <c r="A1943" s="41" t="s">
        <v>44</v>
      </c>
      <c r="B1943" s="42" t="s">
        <v>460</v>
      </c>
      <c r="C1943" s="46" t="s">
        <v>323</v>
      </c>
      <c r="D1943" s="46" t="s">
        <v>23</v>
      </c>
      <c r="E1943" s="46" t="s">
        <v>51</v>
      </c>
      <c r="F1943" s="46" t="s">
        <v>26</v>
      </c>
      <c r="G1943" s="46" t="s">
        <v>21</v>
      </c>
      <c r="H1943" s="46" t="s">
        <v>404</v>
      </c>
      <c r="I1943" s="46" t="s">
        <v>45</v>
      </c>
      <c r="J1943" s="47">
        <v>0</v>
      </c>
      <c r="K1943" s="47">
        <v>0</v>
      </c>
      <c r="L1943" s="55">
        <f>K1943/1000</f>
        <v>0</v>
      </c>
      <c r="M1943" s="12">
        <v>1</v>
      </c>
      <c r="P1943" s="56">
        <f>K1943/1000</f>
        <v>0</v>
      </c>
      <c r="Q1943" s="53"/>
      <c r="R1943" s="54"/>
    </row>
    <row r="1944" spans="1:18" ht="36" hidden="1" x14ac:dyDescent="0.2">
      <c r="A1944" s="41" t="s">
        <v>405</v>
      </c>
      <c r="B1944" s="42" t="s">
        <v>460</v>
      </c>
      <c r="C1944" s="46" t="s">
        <v>323</v>
      </c>
      <c r="D1944" s="46" t="s">
        <v>23</v>
      </c>
      <c r="E1944" s="46" t="s">
        <v>51</v>
      </c>
      <c r="F1944" s="46" t="s">
        <v>26</v>
      </c>
      <c r="G1944" s="46" t="s">
        <v>21</v>
      </c>
      <c r="H1944" s="46" t="s">
        <v>406</v>
      </c>
      <c r="I1944" s="46"/>
      <c r="J1944" s="47">
        <v>0</v>
      </c>
      <c r="K1944" s="47">
        <v>0</v>
      </c>
      <c r="L1944" s="11" t="e">
        <f>L1945</f>
        <v>#REF!</v>
      </c>
      <c r="P1944" s="11" t="e">
        <f>P1945</f>
        <v>#REF!</v>
      </c>
      <c r="Q1944" s="53"/>
      <c r="R1944" s="54"/>
    </row>
    <row r="1945" spans="1:18" ht="24" hidden="1" x14ac:dyDescent="0.2">
      <c r="A1945" s="41" t="s">
        <v>44</v>
      </c>
      <c r="B1945" s="42" t="s">
        <v>460</v>
      </c>
      <c r="C1945" s="46" t="s">
        <v>323</v>
      </c>
      <c r="D1945" s="46" t="s">
        <v>23</v>
      </c>
      <c r="E1945" s="46" t="s">
        <v>51</v>
      </c>
      <c r="F1945" s="46" t="s">
        <v>26</v>
      </c>
      <c r="G1945" s="46" t="s">
        <v>21</v>
      </c>
      <c r="H1945" s="46" t="s">
        <v>406</v>
      </c>
      <c r="I1945" s="46" t="s">
        <v>45</v>
      </c>
      <c r="J1945" s="47">
        <v>0</v>
      </c>
      <c r="K1945" s="47">
        <v>0</v>
      </c>
      <c r="L1945" s="11" t="e">
        <f>#REF!</f>
        <v>#REF!</v>
      </c>
      <c r="P1945" s="11" t="e">
        <f>#REF!</f>
        <v>#REF!</v>
      </c>
      <c r="Q1945" s="53"/>
      <c r="R1945" s="54"/>
    </row>
    <row r="1946" spans="1:18" ht="36" x14ac:dyDescent="0.2">
      <c r="A1946" s="41" t="s">
        <v>461</v>
      </c>
      <c r="B1946" s="42" t="s">
        <v>462</v>
      </c>
      <c r="C1946" s="42"/>
      <c r="D1946" s="42"/>
      <c r="E1946" s="42"/>
      <c r="F1946" s="42"/>
      <c r="G1946" s="42"/>
      <c r="H1946" s="42"/>
      <c r="I1946" s="42"/>
      <c r="J1946" s="43">
        <v>4518310</v>
      </c>
      <c r="K1946" s="43">
        <v>4518310</v>
      </c>
      <c r="L1946" s="65" t="e">
        <f>L1947+L2005+L2013</f>
        <v>#REF!</v>
      </c>
      <c r="P1946" s="66" t="e">
        <f>P1947+P2005+P2013</f>
        <v>#REF!</v>
      </c>
      <c r="Q1946" s="53"/>
      <c r="R1946" s="54"/>
    </row>
    <row r="1947" spans="1:18" x14ac:dyDescent="0.2">
      <c r="A1947" s="41" t="s">
        <v>20</v>
      </c>
      <c r="B1947" s="42" t="s">
        <v>462</v>
      </c>
      <c r="C1947" s="46" t="s">
        <v>21</v>
      </c>
      <c r="D1947" s="46"/>
      <c r="E1947" s="46"/>
      <c r="F1947" s="46"/>
      <c r="G1947" s="46"/>
      <c r="H1947" s="46"/>
      <c r="I1947" s="42"/>
      <c r="J1947" s="43">
        <v>3277390</v>
      </c>
      <c r="K1947" s="43">
        <v>3277390</v>
      </c>
      <c r="L1947" s="65">
        <f>L1948</f>
        <v>2610.7000000000003</v>
      </c>
      <c r="P1947" s="66">
        <f>P1948</f>
        <v>2610.7000000000003</v>
      </c>
      <c r="Q1947" s="53"/>
      <c r="R1947" s="54"/>
    </row>
    <row r="1948" spans="1:18" x14ac:dyDescent="0.2">
      <c r="A1948" s="41" t="s">
        <v>98</v>
      </c>
      <c r="B1948" s="42" t="s">
        <v>462</v>
      </c>
      <c r="C1948" s="46" t="s">
        <v>21</v>
      </c>
      <c r="D1948" s="46" t="s">
        <v>99</v>
      </c>
      <c r="E1948" s="42"/>
      <c r="F1948" s="42"/>
      <c r="G1948" s="42"/>
      <c r="H1948" s="42"/>
      <c r="I1948" s="42"/>
      <c r="J1948" s="43">
        <v>3277390</v>
      </c>
      <c r="K1948" s="43">
        <v>3277390</v>
      </c>
      <c r="L1948" s="65">
        <f>L1949+L1978+L1960+L1966+L1972</f>
        <v>2610.7000000000003</v>
      </c>
      <c r="P1948" s="66">
        <f>P1949+P1978+P1960+P1966+P1972</f>
        <v>2610.7000000000003</v>
      </c>
      <c r="Q1948" s="53"/>
      <c r="R1948" s="54"/>
    </row>
    <row r="1949" spans="1:18" ht="48" x14ac:dyDescent="0.2">
      <c r="A1949" s="41" t="s">
        <v>39</v>
      </c>
      <c r="B1949" s="42" t="s">
        <v>462</v>
      </c>
      <c r="C1949" s="46" t="s">
        <v>21</v>
      </c>
      <c r="D1949" s="46" t="s">
        <v>99</v>
      </c>
      <c r="E1949" s="46" t="s">
        <v>40</v>
      </c>
      <c r="F1949" s="46" t="s">
        <v>26</v>
      </c>
      <c r="G1949" s="46" t="s">
        <v>27</v>
      </c>
      <c r="H1949" s="46" t="s">
        <v>28</v>
      </c>
      <c r="I1949" s="42"/>
      <c r="J1949" s="43">
        <v>35910</v>
      </c>
      <c r="K1949" s="43">
        <v>35910</v>
      </c>
      <c r="L1949" s="65">
        <f>L1950+L1955</f>
        <v>22.15</v>
      </c>
      <c r="P1949" s="66">
        <f>P1950+P1955</f>
        <v>22.15</v>
      </c>
      <c r="Q1949" s="53"/>
      <c r="R1949" s="54"/>
    </row>
    <row r="1950" spans="1:18" ht="60" x14ac:dyDescent="0.2">
      <c r="A1950" s="41" t="s">
        <v>41</v>
      </c>
      <c r="B1950" s="42" t="s">
        <v>462</v>
      </c>
      <c r="C1950" s="46" t="s">
        <v>21</v>
      </c>
      <c r="D1950" s="46" t="s">
        <v>99</v>
      </c>
      <c r="E1950" s="46" t="s">
        <v>40</v>
      </c>
      <c r="F1950" s="46" t="s">
        <v>26</v>
      </c>
      <c r="G1950" s="46" t="s">
        <v>23</v>
      </c>
      <c r="H1950" s="46" t="s">
        <v>28</v>
      </c>
      <c r="I1950" s="46"/>
      <c r="J1950" s="43">
        <v>13760</v>
      </c>
      <c r="K1950" s="43">
        <v>13760</v>
      </c>
      <c r="L1950" s="65">
        <f>L1951</f>
        <v>22.15</v>
      </c>
      <c r="P1950" s="66">
        <f>P1951</f>
        <v>22.15</v>
      </c>
      <c r="Q1950" s="53"/>
      <c r="R1950" s="54"/>
    </row>
    <row r="1951" spans="1:18" ht="24" x14ac:dyDescent="0.2">
      <c r="A1951" s="41" t="s">
        <v>42</v>
      </c>
      <c r="B1951" s="42" t="s">
        <v>462</v>
      </c>
      <c r="C1951" s="46" t="s">
        <v>21</v>
      </c>
      <c r="D1951" s="46" t="s">
        <v>99</v>
      </c>
      <c r="E1951" s="46" t="s">
        <v>40</v>
      </c>
      <c r="F1951" s="46" t="s">
        <v>26</v>
      </c>
      <c r="G1951" s="46" t="s">
        <v>23</v>
      </c>
      <c r="H1951" s="46" t="s">
        <v>43</v>
      </c>
      <c r="I1951" s="46"/>
      <c r="J1951" s="43">
        <v>13760</v>
      </c>
      <c r="K1951" s="43">
        <v>13760</v>
      </c>
      <c r="L1951" s="65">
        <f>L1952</f>
        <v>22.15</v>
      </c>
      <c r="P1951" s="66">
        <f>P1952</f>
        <v>22.15</v>
      </c>
      <c r="Q1951" s="53"/>
      <c r="R1951" s="54"/>
    </row>
    <row r="1952" spans="1:18" ht="24" x14ac:dyDescent="0.2">
      <c r="A1952" s="41" t="s">
        <v>44</v>
      </c>
      <c r="B1952" s="42" t="s">
        <v>462</v>
      </c>
      <c r="C1952" s="46" t="s">
        <v>21</v>
      </c>
      <c r="D1952" s="46" t="s">
        <v>99</v>
      </c>
      <c r="E1952" s="46" t="s">
        <v>40</v>
      </c>
      <c r="F1952" s="46" t="s">
        <v>26</v>
      </c>
      <c r="G1952" s="46" t="s">
        <v>23</v>
      </c>
      <c r="H1952" s="46" t="s">
        <v>43</v>
      </c>
      <c r="I1952" s="46" t="s">
        <v>45</v>
      </c>
      <c r="J1952" s="43">
        <v>13760</v>
      </c>
      <c r="K1952" s="43">
        <v>13760</v>
      </c>
      <c r="L1952" s="65">
        <f>L1953</f>
        <v>22.15</v>
      </c>
      <c r="P1952" s="66">
        <f>P1953</f>
        <v>22.15</v>
      </c>
      <c r="Q1952" s="53"/>
      <c r="R1952" s="54"/>
    </row>
    <row r="1953" spans="1:18" ht="60" x14ac:dyDescent="0.2">
      <c r="A1953" s="41" t="s">
        <v>46</v>
      </c>
      <c r="B1953" s="42" t="s">
        <v>462</v>
      </c>
      <c r="C1953" s="46" t="s">
        <v>21</v>
      </c>
      <c r="D1953" s="46" t="s">
        <v>99</v>
      </c>
      <c r="E1953" s="46" t="s">
        <v>40</v>
      </c>
      <c r="F1953" s="46" t="s">
        <v>26</v>
      </c>
      <c r="G1953" s="46" t="s">
        <v>47</v>
      </c>
      <c r="H1953" s="46" t="s">
        <v>28</v>
      </c>
      <c r="I1953" s="46"/>
      <c r="J1953" s="43">
        <v>22150</v>
      </c>
      <c r="K1953" s="43">
        <v>22150</v>
      </c>
      <c r="L1953" s="9">
        <f>L1954</f>
        <v>22.15</v>
      </c>
      <c r="P1953" s="9">
        <f>P1954</f>
        <v>22.15</v>
      </c>
      <c r="Q1953" s="53"/>
      <c r="R1953" s="54"/>
    </row>
    <row r="1954" spans="1:18" x14ac:dyDescent="0.2">
      <c r="A1954" s="41" t="s">
        <v>48</v>
      </c>
      <c r="B1954" s="42" t="s">
        <v>462</v>
      </c>
      <c r="C1954" s="46" t="s">
        <v>21</v>
      </c>
      <c r="D1954" s="46" t="s">
        <v>99</v>
      </c>
      <c r="E1954" s="46" t="s">
        <v>40</v>
      </c>
      <c r="F1954" s="46" t="s">
        <v>26</v>
      </c>
      <c r="G1954" s="46" t="s">
        <v>47</v>
      </c>
      <c r="H1954" s="46" t="s">
        <v>49</v>
      </c>
      <c r="I1954" s="46"/>
      <c r="J1954" s="43">
        <v>22150</v>
      </c>
      <c r="K1954" s="43">
        <v>22150</v>
      </c>
      <c r="L1954" s="55">
        <f>K1954/1000</f>
        <v>22.15</v>
      </c>
      <c r="M1954" s="12">
        <v>1</v>
      </c>
      <c r="P1954" s="56">
        <f>K1954/1000</f>
        <v>22.15</v>
      </c>
      <c r="Q1954" s="53"/>
      <c r="R1954" s="54"/>
    </row>
    <row r="1955" spans="1:18" ht="24" x14ac:dyDescent="0.2">
      <c r="A1955" s="41" t="s">
        <v>44</v>
      </c>
      <c r="B1955" s="42" t="s">
        <v>462</v>
      </c>
      <c r="C1955" s="46" t="s">
        <v>21</v>
      </c>
      <c r="D1955" s="46" t="s">
        <v>99</v>
      </c>
      <c r="E1955" s="46" t="s">
        <v>40</v>
      </c>
      <c r="F1955" s="46" t="s">
        <v>26</v>
      </c>
      <c r="G1955" s="46" t="s">
        <v>47</v>
      </c>
      <c r="H1955" s="46" t="s">
        <v>49</v>
      </c>
      <c r="I1955" s="46" t="s">
        <v>45</v>
      </c>
      <c r="J1955" s="43">
        <v>22150</v>
      </c>
      <c r="K1955" s="43">
        <v>22150</v>
      </c>
      <c r="L1955" s="65">
        <f>L1956</f>
        <v>0</v>
      </c>
      <c r="P1955" s="66">
        <f>P1956</f>
        <v>0</v>
      </c>
      <c r="Q1955" s="53"/>
      <c r="R1955" s="54"/>
    </row>
    <row r="1956" spans="1:18" ht="36" hidden="1" x14ac:dyDescent="0.2">
      <c r="A1956" s="41" t="s">
        <v>170</v>
      </c>
      <c r="B1956" s="42" t="s">
        <v>462</v>
      </c>
      <c r="C1956" s="46" t="s">
        <v>21</v>
      </c>
      <c r="D1956" s="46" t="s">
        <v>99</v>
      </c>
      <c r="E1956" s="46" t="s">
        <v>99</v>
      </c>
      <c r="F1956" s="46" t="s">
        <v>26</v>
      </c>
      <c r="G1956" s="46" t="s">
        <v>27</v>
      </c>
      <c r="H1956" s="46" t="s">
        <v>28</v>
      </c>
      <c r="I1956" s="46"/>
      <c r="J1956" s="47">
        <v>0</v>
      </c>
      <c r="K1956" s="47">
        <v>0</v>
      </c>
      <c r="L1956" s="65">
        <f>L1957</f>
        <v>0</v>
      </c>
      <c r="P1956" s="66">
        <f>P1957</f>
        <v>0</v>
      </c>
      <c r="Q1956" s="53"/>
      <c r="R1956" s="54"/>
    </row>
    <row r="1957" spans="1:18" ht="24" hidden="1" x14ac:dyDescent="0.2">
      <c r="A1957" s="41" t="s">
        <v>171</v>
      </c>
      <c r="B1957" s="42" t="s">
        <v>462</v>
      </c>
      <c r="C1957" s="46" t="s">
        <v>21</v>
      </c>
      <c r="D1957" s="46" t="s">
        <v>99</v>
      </c>
      <c r="E1957" s="46" t="s">
        <v>99</v>
      </c>
      <c r="F1957" s="46" t="s">
        <v>26</v>
      </c>
      <c r="G1957" s="46" t="s">
        <v>47</v>
      </c>
      <c r="H1957" s="46" t="s">
        <v>28</v>
      </c>
      <c r="I1957" s="46"/>
      <c r="J1957" s="47">
        <v>0</v>
      </c>
      <c r="K1957" s="47">
        <v>0</v>
      </c>
      <c r="L1957" s="65">
        <f>L1958</f>
        <v>0</v>
      </c>
      <c r="P1957" s="66">
        <f>P1958</f>
        <v>0</v>
      </c>
      <c r="Q1957" s="53"/>
      <c r="R1957" s="54"/>
    </row>
    <row r="1958" spans="1:18" ht="60" hidden="1" x14ac:dyDescent="0.2">
      <c r="A1958" s="64" t="s">
        <v>550</v>
      </c>
      <c r="B1958" s="42" t="s">
        <v>462</v>
      </c>
      <c r="C1958" s="46" t="s">
        <v>21</v>
      </c>
      <c r="D1958" s="46" t="s">
        <v>99</v>
      </c>
      <c r="E1958" s="46" t="s">
        <v>99</v>
      </c>
      <c r="F1958" s="46" t="s">
        <v>26</v>
      </c>
      <c r="G1958" s="46" t="s">
        <v>47</v>
      </c>
      <c r="H1958" s="46" t="s">
        <v>283</v>
      </c>
      <c r="I1958" s="46"/>
      <c r="J1958" s="47">
        <v>0</v>
      </c>
      <c r="K1958" s="47">
        <v>0</v>
      </c>
      <c r="L1958" s="9">
        <f>L1959</f>
        <v>0</v>
      </c>
      <c r="P1958" s="9">
        <f>P1959</f>
        <v>0</v>
      </c>
      <c r="Q1958" s="53"/>
      <c r="R1958" s="54"/>
    </row>
    <row r="1959" spans="1:18" ht="24" hidden="1" x14ac:dyDescent="0.2">
      <c r="A1959" s="41" t="s">
        <v>44</v>
      </c>
      <c r="B1959" s="42" t="s">
        <v>462</v>
      </c>
      <c r="C1959" s="46" t="s">
        <v>21</v>
      </c>
      <c r="D1959" s="46" t="s">
        <v>99</v>
      </c>
      <c r="E1959" s="46" t="s">
        <v>99</v>
      </c>
      <c r="F1959" s="46" t="s">
        <v>26</v>
      </c>
      <c r="G1959" s="46" t="s">
        <v>47</v>
      </c>
      <c r="H1959" s="46" t="s">
        <v>283</v>
      </c>
      <c r="I1959" s="46" t="s">
        <v>45</v>
      </c>
      <c r="J1959" s="47">
        <v>0</v>
      </c>
      <c r="K1959" s="47">
        <v>0</v>
      </c>
      <c r="L1959" s="55">
        <f>K1959/1000</f>
        <v>0</v>
      </c>
      <c r="M1959" s="12">
        <v>1</v>
      </c>
      <c r="P1959" s="56">
        <f>K1959/1000</f>
        <v>0</v>
      </c>
      <c r="Q1959" s="53"/>
      <c r="R1959" s="54"/>
    </row>
    <row r="1960" spans="1:18" ht="36" x14ac:dyDescent="0.2">
      <c r="A1960" s="41" t="s">
        <v>64</v>
      </c>
      <c r="B1960" s="42" t="s">
        <v>462</v>
      </c>
      <c r="C1960" s="46" t="s">
        <v>21</v>
      </c>
      <c r="D1960" s="46" t="s">
        <v>99</v>
      </c>
      <c r="E1960" s="46" t="s">
        <v>65</v>
      </c>
      <c r="F1960" s="46" t="s">
        <v>26</v>
      </c>
      <c r="G1960" s="46" t="s">
        <v>27</v>
      </c>
      <c r="H1960" s="46" t="s">
        <v>28</v>
      </c>
      <c r="I1960" s="46"/>
      <c r="J1960" s="47">
        <v>6000</v>
      </c>
      <c r="K1960" s="47">
        <v>6000</v>
      </c>
      <c r="L1960" s="11">
        <f>L1961</f>
        <v>3</v>
      </c>
      <c r="P1960" s="11">
        <f>P1961</f>
        <v>3</v>
      </c>
      <c r="Q1960" s="53"/>
      <c r="R1960" s="54"/>
    </row>
    <row r="1961" spans="1:18" ht="36" x14ac:dyDescent="0.2">
      <c r="A1961" s="41" t="s">
        <v>66</v>
      </c>
      <c r="B1961" s="42" t="s">
        <v>462</v>
      </c>
      <c r="C1961" s="46" t="s">
        <v>21</v>
      </c>
      <c r="D1961" s="46" t="s">
        <v>99</v>
      </c>
      <c r="E1961" s="46" t="s">
        <v>65</v>
      </c>
      <c r="F1961" s="46" t="s">
        <v>26</v>
      </c>
      <c r="G1961" s="46" t="s">
        <v>47</v>
      </c>
      <c r="H1961" s="46" t="s">
        <v>28</v>
      </c>
      <c r="I1961" s="46"/>
      <c r="J1961" s="47">
        <v>6000</v>
      </c>
      <c r="K1961" s="47">
        <v>6000</v>
      </c>
      <c r="L1961" s="11">
        <f>L1962</f>
        <v>3</v>
      </c>
      <c r="P1961" s="11">
        <f>P1962</f>
        <v>3</v>
      </c>
      <c r="Q1961" s="53"/>
      <c r="R1961" s="54"/>
    </row>
    <row r="1962" spans="1:18" ht="36" x14ac:dyDescent="0.2">
      <c r="A1962" s="41" t="s">
        <v>67</v>
      </c>
      <c r="B1962" s="42" t="s">
        <v>462</v>
      </c>
      <c r="C1962" s="46" t="s">
        <v>21</v>
      </c>
      <c r="D1962" s="46" t="s">
        <v>99</v>
      </c>
      <c r="E1962" s="46" t="s">
        <v>65</v>
      </c>
      <c r="F1962" s="46" t="s">
        <v>26</v>
      </c>
      <c r="G1962" s="46" t="s">
        <v>47</v>
      </c>
      <c r="H1962" s="46" t="s">
        <v>68</v>
      </c>
      <c r="I1962" s="46"/>
      <c r="J1962" s="47">
        <v>6000</v>
      </c>
      <c r="K1962" s="47">
        <v>6000</v>
      </c>
      <c r="L1962" s="11">
        <f>L1963</f>
        <v>3</v>
      </c>
      <c r="P1962" s="11">
        <f>P1963</f>
        <v>3</v>
      </c>
      <c r="Q1962" s="53"/>
      <c r="R1962" s="54"/>
    </row>
    <row r="1963" spans="1:18" ht="24" x14ac:dyDescent="0.2">
      <c r="A1963" s="41" t="s">
        <v>44</v>
      </c>
      <c r="B1963" s="42" t="s">
        <v>462</v>
      </c>
      <c r="C1963" s="46" t="s">
        <v>21</v>
      </c>
      <c r="D1963" s="46" t="s">
        <v>99</v>
      </c>
      <c r="E1963" s="46" t="s">
        <v>65</v>
      </c>
      <c r="F1963" s="46" t="s">
        <v>26</v>
      </c>
      <c r="G1963" s="46" t="s">
        <v>47</v>
      </c>
      <c r="H1963" s="46" t="s">
        <v>68</v>
      </c>
      <c r="I1963" s="46" t="s">
        <v>45</v>
      </c>
      <c r="J1963" s="47">
        <v>6000</v>
      </c>
      <c r="K1963" s="47">
        <v>6000</v>
      </c>
      <c r="L1963" s="11">
        <f>L1964</f>
        <v>3</v>
      </c>
      <c r="P1963" s="11">
        <f>P1964</f>
        <v>3</v>
      </c>
      <c r="Q1963" s="53"/>
      <c r="R1963" s="54"/>
    </row>
    <row r="1964" spans="1:18" ht="36" x14ac:dyDescent="0.2">
      <c r="A1964" s="41" t="s">
        <v>215</v>
      </c>
      <c r="B1964" s="42" t="s">
        <v>462</v>
      </c>
      <c r="C1964" s="46" t="s">
        <v>21</v>
      </c>
      <c r="D1964" s="46" t="s">
        <v>99</v>
      </c>
      <c r="E1964" s="46" t="s">
        <v>72</v>
      </c>
      <c r="F1964" s="46" t="s">
        <v>26</v>
      </c>
      <c r="G1964" s="46" t="s">
        <v>27</v>
      </c>
      <c r="H1964" s="46" t="s">
        <v>28</v>
      </c>
      <c r="I1964" s="46"/>
      <c r="J1964" s="47">
        <v>3000</v>
      </c>
      <c r="K1964" s="47">
        <v>3000</v>
      </c>
      <c r="L1964" s="11">
        <f>L1965</f>
        <v>3</v>
      </c>
      <c r="P1964" s="11">
        <f>P1965</f>
        <v>3</v>
      </c>
      <c r="Q1964" s="53"/>
      <c r="R1964" s="54"/>
    </row>
    <row r="1965" spans="1:18" ht="36" x14ac:dyDescent="0.2">
      <c r="A1965" s="41" t="s">
        <v>76</v>
      </c>
      <c r="B1965" s="42" t="s">
        <v>462</v>
      </c>
      <c r="C1965" s="46" t="s">
        <v>21</v>
      </c>
      <c r="D1965" s="46" t="s">
        <v>99</v>
      </c>
      <c r="E1965" s="46" t="s">
        <v>72</v>
      </c>
      <c r="F1965" s="46" t="s">
        <v>26</v>
      </c>
      <c r="G1965" s="46" t="s">
        <v>51</v>
      </c>
      <c r="H1965" s="46" t="s">
        <v>28</v>
      </c>
      <c r="I1965" s="46"/>
      <c r="J1965" s="47">
        <v>3000</v>
      </c>
      <c r="K1965" s="47">
        <v>3000</v>
      </c>
      <c r="L1965" s="55">
        <f>K1965/1000</f>
        <v>3</v>
      </c>
      <c r="M1965" s="12">
        <v>1</v>
      </c>
      <c r="P1965" s="56">
        <f>K1965/1000</f>
        <v>3</v>
      </c>
      <c r="Q1965" s="53"/>
      <c r="R1965" s="54"/>
    </row>
    <row r="1966" spans="1:18" ht="24" x14ac:dyDescent="0.2">
      <c r="A1966" s="41" t="s">
        <v>73</v>
      </c>
      <c r="B1966" s="42" t="s">
        <v>462</v>
      </c>
      <c r="C1966" s="46" t="s">
        <v>21</v>
      </c>
      <c r="D1966" s="46" t="s">
        <v>99</v>
      </c>
      <c r="E1966" s="46" t="s">
        <v>72</v>
      </c>
      <c r="F1966" s="46" t="s">
        <v>26</v>
      </c>
      <c r="G1966" s="46" t="s">
        <v>51</v>
      </c>
      <c r="H1966" s="46" t="s">
        <v>74</v>
      </c>
      <c r="I1966" s="46"/>
      <c r="J1966" s="47">
        <v>3000</v>
      </c>
      <c r="K1966" s="47">
        <v>3000</v>
      </c>
      <c r="L1966" s="51">
        <f>L1967</f>
        <v>60.94</v>
      </c>
      <c r="P1966" s="52">
        <f>P1967</f>
        <v>60.94</v>
      </c>
      <c r="Q1966" s="53"/>
      <c r="R1966" s="54"/>
    </row>
    <row r="1967" spans="1:18" ht="24" x14ac:dyDescent="0.2">
      <c r="A1967" s="41" t="s">
        <v>44</v>
      </c>
      <c r="B1967" s="42" t="s">
        <v>462</v>
      </c>
      <c r="C1967" s="46" t="s">
        <v>21</v>
      </c>
      <c r="D1967" s="46" t="s">
        <v>99</v>
      </c>
      <c r="E1967" s="46" t="s">
        <v>72</v>
      </c>
      <c r="F1967" s="46" t="s">
        <v>26</v>
      </c>
      <c r="G1967" s="46" t="s">
        <v>51</v>
      </c>
      <c r="H1967" s="46" t="s">
        <v>74</v>
      </c>
      <c r="I1967" s="46" t="s">
        <v>45</v>
      </c>
      <c r="J1967" s="47">
        <v>3000</v>
      </c>
      <c r="K1967" s="47">
        <v>3000</v>
      </c>
      <c r="L1967" s="51">
        <f>L1968</f>
        <v>60.94</v>
      </c>
      <c r="P1967" s="52">
        <f>P1968</f>
        <v>60.94</v>
      </c>
      <c r="Q1967" s="53"/>
      <c r="R1967" s="54"/>
    </row>
    <row r="1968" spans="1:18" ht="24" x14ac:dyDescent="0.2">
      <c r="A1968" s="41" t="s">
        <v>106</v>
      </c>
      <c r="B1968" s="42" t="s">
        <v>462</v>
      </c>
      <c r="C1968" s="46" t="s">
        <v>21</v>
      </c>
      <c r="D1968" s="46" t="s">
        <v>99</v>
      </c>
      <c r="E1968" s="46" t="s">
        <v>107</v>
      </c>
      <c r="F1968" s="46" t="s">
        <v>26</v>
      </c>
      <c r="G1968" s="46" t="s">
        <v>27</v>
      </c>
      <c r="H1968" s="46" t="s">
        <v>28</v>
      </c>
      <c r="I1968" s="46"/>
      <c r="J1968" s="47">
        <v>3232480</v>
      </c>
      <c r="K1968" s="47">
        <v>3232480</v>
      </c>
      <c r="L1968" s="51">
        <f>L1969</f>
        <v>60.94</v>
      </c>
      <c r="P1968" s="52">
        <f>P1969</f>
        <v>60.94</v>
      </c>
      <c r="Q1968" s="53"/>
      <c r="R1968" s="54"/>
    </row>
    <row r="1969" spans="1:18" ht="24" x14ac:dyDescent="0.2">
      <c r="A1969" s="41" t="s">
        <v>108</v>
      </c>
      <c r="B1969" s="42" t="s">
        <v>462</v>
      </c>
      <c r="C1969" s="46" t="s">
        <v>21</v>
      </c>
      <c r="D1969" s="46" t="s">
        <v>99</v>
      </c>
      <c r="E1969" s="46" t="s">
        <v>107</v>
      </c>
      <c r="F1969" s="46" t="s">
        <v>96</v>
      </c>
      <c r="G1969" s="46" t="s">
        <v>27</v>
      </c>
      <c r="H1969" s="46" t="s">
        <v>28</v>
      </c>
      <c r="I1969" s="46"/>
      <c r="J1969" s="47">
        <v>3232480</v>
      </c>
      <c r="K1969" s="47">
        <v>3232480</v>
      </c>
      <c r="L1969" s="51">
        <f>L1970</f>
        <v>60.94</v>
      </c>
      <c r="P1969" s="52">
        <f>P1970</f>
        <v>60.94</v>
      </c>
      <c r="Q1969" s="53"/>
      <c r="R1969" s="54"/>
    </row>
    <row r="1970" spans="1:18" ht="24" x14ac:dyDescent="0.2">
      <c r="A1970" s="41" t="s">
        <v>31</v>
      </c>
      <c r="B1970" s="42" t="s">
        <v>462</v>
      </c>
      <c r="C1970" s="46" t="s">
        <v>21</v>
      </c>
      <c r="D1970" s="46" t="s">
        <v>99</v>
      </c>
      <c r="E1970" s="46" t="s">
        <v>107</v>
      </c>
      <c r="F1970" s="46" t="s">
        <v>96</v>
      </c>
      <c r="G1970" s="46" t="s">
        <v>27</v>
      </c>
      <c r="H1970" s="46" t="s">
        <v>32</v>
      </c>
      <c r="I1970" s="46"/>
      <c r="J1970" s="47">
        <v>758270</v>
      </c>
      <c r="K1970" s="47">
        <v>758270</v>
      </c>
      <c r="L1970" s="11">
        <f>L1971</f>
        <v>60.94</v>
      </c>
      <c r="P1970" s="11">
        <f>P1971</f>
        <v>60.94</v>
      </c>
      <c r="Q1970" s="53"/>
      <c r="R1970" s="54"/>
    </row>
    <row r="1971" spans="1:18" ht="60" x14ac:dyDescent="0.2">
      <c r="A1971" s="41" t="s">
        <v>508</v>
      </c>
      <c r="B1971" s="42" t="s">
        <v>462</v>
      </c>
      <c r="C1971" s="46" t="s">
        <v>21</v>
      </c>
      <c r="D1971" s="46" t="s">
        <v>99</v>
      </c>
      <c r="E1971" s="46" t="s">
        <v>107</v>
      </c>
      <c r="F1971" s="46" t="s">
        <v>96</v>
      </c>
      <c r="G1971" s="46" t="s">
        <v>27</v>
      </c>
      <c r="H1971" s="46" t="s">
        <v>32</v>
      </c>
      <c r="I1971" s="46" t="s">
        <v>34</v>
      </c>
      <c r="J1971" s="47">
        <v>60940</v>
      </c>
      <c r="K1971" s="47">
        <v>60940</v>
      </c>
      <c r="L1971" s="55">
        <f>K1971/1000</f>
        <v>60.94</v>
      </c>
      <c r="M1971" s="12">
        <v>1</v>
      </c>
      <c r="P1971" s="56">
        <f>K1971/1000</f>
        <v>60.94</v>
      </c>
      <c r="Q1971" s="53"/>
      <c r="R1971" s="54"/>
    </row>
    <row r="1972" spans="1:18" ht="24" x14ac:dyDescent="0.2">
      <c r="A1972" s="41" t="s">
        <v>44</v>
      </c>
      <c r="B1972" s="42" t="s">
        <v>462</v>
      </c>
      <c r="C1972" s="46" t="s">
        <v>21</v>
      </c>
      <c r="D1972" s="46" t="s">
        <v>99</v>
      </c>
      <c r="E1972" s="46" t="s">
        <v>107</v>
      </c>
      <c r="F1972" s="46" t="s">
        <v>96</v>
      </c>
      <c r="G1972" s="46" t="s">
        <v>27</v>
      </c>
      <c r="H1972" s="46" t="s">
        <v>32</v>
      </c>
      <c r="I1972" s="46" t="s">
        <v>45</v>
      </c>
      <c r="J1972" s="47">
        <v>452580</v>
      </c>
      <c r="K1972" s="47">
        <v>452580</v>
      </c>
      <c r="L1972" s="51">
        <f>L1973</f>
        <v>8.25</v>
      </c>
      <c r="P1972" s="52">
        <f>P1973</f>
        <v>8.25</v>
      </c>
      <c r="Q1972" s="53"/>
      <c r="R1972" s="54"/>
    </row>
    <row r="1973" spans="1:18" x14ac:dyDescent="0.2">
      <c r="A1973" s="41" t="s">
        <v>79</v>
      </c>
      <c r="B1973" s="42" t="s">
        <v>462</v>
      </c>
      <c r="C1973" s="46" t="s">
        <v>21</v>
      </c>
      <c r="D1973" s="46" t="s">
        <v>99</v>
      </c>
      <c r="E1973" s="46" t="s">
        <v>107</v>
      </c>
      <c r="F1973" s="46" t="s">
        <v>96</v>
      </c>
      <c r="G1973" s="46" t="s">
        <v>27</v>
      </c>
      <c r="H1973" s="46" t="s">
        <v>32</v>
      </c>
      <c r="I1973" s="46" t="s">
        <v>80</v>
      </c>
      <c r="J1973" s="47">
        <v>244750</v>
      </c>
      <c r="K1973" s="47">
        <v>244750</v>
      </c>
      <c r="L1973" s="51">
        <f>L1974</f>
        <v>8.25</v>
      </c>
      <c r="P1973" s="52">
        <f>P1974</f>
        <v>8.25</v>
      </c>
      <c r="Q1973" s="53"/>
      <c r="R1973" s="54"/>
    </row>
    <row r="1974" spans="1:18" ht="24" x14ac:dyDescent="0.2">
      <c r="A1974" s="41" t="s">
        <v>35</v>
      </c>
      <c r="B1974" s="42" t="s">
        <v>462</v>
      </c>
      <c r="C1974" s="46" t="s">
        <v>21</v>
      </c>
      <c r="D1974" s="46" t="s">
        <v>99</v>
      </c>
      <c r="E1974" s="46" t="s">
        <v>107</v>
      </c>
      <c r="F1974" s="46" t="s">
        <v>96</v>
      </c>
      <c r="G1974" s="46" t="s">
        <v>27</v>
      </c>
      <c r="H1974" s="46" t="s">
        <v>36</v>
      </c>
      <c r="I1974" s="46"/>
      <c r="J1974" s="47">
        <v>2465960</v>
      </c>
      <c r="K1974" s="47">
        <v>2465960</v>
      </c>
      <c r="L1974" s="51">
        <f>L1975</f>
        <v>8.25</v>
      </c>
      <c r="P1974" s="52">
        <f>P1975</f>
        <v>8.25</v>
      </c>
      <c r="Q1974" s="53"/>
      <c r="R1974" s="54"/>
    </row>
    <row r="1975" spans="1:18" ht="60" x14ac:dyDescent="0.2">
      <c r="A1975" s="41" t="s">
        <v>508</v>
      </c>
      <c r="B1975" s="42" t="s">
        <v>462</v>
      </c>
      <c r="C1975" s="46" t="s">
        <v>21</v>
      </c>
      <c r="D1975" s="46" t="s">
        <v>99</v>
      </c>
      <c r="E1975" s="46" t="s">
        <v>107</v>
      </c>
      <c r="F1975" s="46" t="s">
        <v>96</v>
      </c>
      <c r="G1975" s="46" t="s">
        <v>27</v>
      </c>
      <c r="H1975" s="46" t="s">
        <v>36</v>
      </c>
      <c r="I1975" s="46" t="s">
        <v>34</v>
      </c>
      <c r="J1975" s="47">
        <v>2465960</v>
      </c>
      <c r="K1975" s="47">
        <v>2465960</v>
      </c>
      <c r="L1975" s="51">
        <f>L1976</f>
        <v>8.25</v>
      </c>
      <c r="P1975" s="52">
        <f>P1976</f>
        <v>8.25</v>
      </c>
      <c r="Q1975" s="53"/>
      <c r="R1975" s="54"/>
    </row>
    <row r="1976" spans="1:18" ht="24" x14ac:dyDescent="0.2">
      <c r="A1976" s="41" t="s">
        <v>81</v>
      </c>
      <c r="B1976" s="42" t="s">
        <v>462</v>
      </c>
      <c r="C1976" s="46" t="s">
        <v>21</v>
      </c>
      <c r="D1976" s="46" t="s">
        <v>99</v>
      </c>
      <c r="E1976" s="42" t="s">
        <v>107</v>
      </c>
      <c r="F1976" s="42" t="s">
        <v>96</v>
      </c>
      <c r="G1976" s="42" t="s">
        <v>27</v>
      </c>
      <c r="H1976" s="42" t="s">
        <v>82</v>
      </c>
      <c r="I1976" s="46"/>
      <c r="J1976" s="47">
        <v>8250</v>
      </c>
      <c r="K1976" s="47">
        <v>8250</v>
      </c>
      <c r="L1976" s="11">
        <f>L1977</f>
        <v>8.25</v>
      </c>
      <c r="P1976" s="11">
        <f>P1977</f>
        <v>8.25</v>
      </c>
      <c r="Q1976" s="53"/>
      <c r="R1976" s="54"/>
    </row>
    <row r="1977" spans="1:18" ht="24" x14ac:dyDescent="0.2">
      <c r="A1977" s="41" t="s">
        <v>44</v>
      </c>
      <c r="B1977" s="42" t="s">
        <v>462</v>
      </c>
      <c r="C1977" s="46" t="s">
        <v>21</v>
      </c>
      <c r="D1977" s="46" t="s">
        <v>99</v>
      </c>
      <c r="E1977" s="42" t="s">
        <v>107</v>
      </c>
      <c r="F1977" s="42" t="s">
        <v>96</v>
      </c>
      <c r="G1977" s="42" t="s">
        <v>27</v>
      </c>
      <c r="H1977" s="42" t="s">
        <v>82</v>
      </c>
      <c r="I1977" s="46" t="s">
        <v>45</v>
      </c>
      <c r="J1977" s="47">
        <v>8250</v>
      </c>
      <c r="K1977" s="47">
        <v>8250</v>
      </c>
      <c r="L1977" s="55">
        <f>K1977/1000</f>
        <v>8.25</v>
      </c>
      <c r="M1977" s="12">
        <v>1</v>
      </c>
      <c r="P1977" s="56">
        <f>K1977/1000</f>
        <v>8.25</v>
      </c>
      <c r="Q1977" s="53"/>
      <c r="R1977" s="54"/>
    </row>
    <row r="1978" spans="1:18" ht="48" hidden="1" x14ac:dyDescent="0.2">
      <c r="A1978" s="41" t="s">
        <v>439</v>
      </c>
      <c r="B1978" s="42" t="s">
        <v>462</v>
      </c>
      <c r="C1978" s="46" t="s">
        <v>21</v>
      </c>
      <c r="D1978" s="46" t="s">
        <v>99</v>
      </c>
      <c r="E1978" s="46" t="s">
        <v>107</v>
      </c>
      <c r="F1978" s="46" t="s">
        <v>96</v>
      </c>
      <c r="G1978" s="46" t="s">
        <v>27</v>
      </c>
      <c r="H1978" s="46" t="s">
        <v>211</v>
      </c>
      <c r="I1978" s="46"/>
      <c r="J1978" s="47">
        <v>0</v>
      </c>
      <c r="K1978" s="47">
        <v>0</v>
      </c>
      <c r="L1978" s="51">
        <f>L1979</f>
        <v>2516.36</v>
      </c>
      <c r="P1978" s="52">
        <f>P1979</f>
        <v>2516.36</v>
      </c>
      <c r="Q1978" s="53"/>
      <c r="R1978" s="54"/>
    </row>
    <row r="1979" spans="1:18" hidden="1" x14ac:dyDescent="0.2">
      <c r="A1979" s="41" t="s">
        <v>79</v>
      </c>
      <c r="B1979" s="42" t="s">
        <v>462</v>
      </c>
      <c r="C1979" s="46" t="s">
        <v>21</v>
      </c>
      <c r="D1979" s="46" t="s">
        <v>99</v>
      </c>
      <c r="E1979" s="46" t="s">
        <v>107</v>
      </c>
      <c r="F1979" s="46" t="s">
        <v>96</v>
      </c>
      <c r="G1979" s="46" t="s">
        <v>27</v>
      </c>
      <c r="H1979" s="46" t="s">
        <v>211</v>
      </c>
      <c r="I1979" s="46" t="s">
        <v>80</v>
      </c>
      <c r="J1979" s="47">
        <v>0</v>
      </c>
      <c r="K1979" s="47">
        <v>0</v>
      </c>
      <c r="L1979" s="51">
        <f>L1980+L1992+L2001+L1997</f>
        <v>2516.36</v>
      </c>
      <c r="P1979" s="52">
        <f>P1980+P1992+P2001+P1997</f>
        <v>2516.36</v>
      </c>
      <c r="Q1979" s="53"/>
      <c r="R1979" s="54"/>
    </row>
    <row r="1980" spans="1:18" hidden="1" x14ac:dyDescent="0.2">
      <c r="A1980" s="41" t="s">
        <v>93</v>
      </c>
      <c r="B1980" s="42" t="s">
        <v>462</v>
      </c>
      <c r="C1980" s="42" t="s">
        <v>21</v>
      </c>
      <c r="D1980" s="42" t="s">
        <v>99</v>
      </c>
      <c r="E1980" s="46" t="s">
        <v>94</v>
      </c>
      <c r="F1980" s="46" t="s">
        <v>26</v>
      </c>
      <c r="G1980" s="46" t="s">
        <v>27</v>
      </c>
      <c r="H1980" s="46" t="s">
        <v>28</v>
      </c>
      <c r="I1980" s="46"/>
      <c r="J1980" s="47">
        <v>0</v>
      </c>
      <c r="K1980" s="47">
        <v>0</v>
      </c>
      <c r="L1980" s="51">
        <f>L1981+L1985+L1988</f>
        <v>2481.84</v>
      </c>
      <c r="P1980" s="52">
        <f>P1981+P1985+P1988</f>
        <v>2481.84</v>
      </c>
      <c r="Q1980" s="53"/>
      <c r="R1980" s="54"/>
    </row>
    <row r="1981" spans="1:18" hidden="1" x14ac:dyDescent="0.2">
      <c r="A1981" s="41" t="s">
        <v>95</v>
      </c>
      <c r="B1981" s="42" t="s">
        <v>462</v>
      </c>
      <c r="C1981" s="42" t="s">
        <v>21</v>
      </c>
      <c r="D1981" s="42" t="s">
        <v>99</v>
      </c>
      <c r="E1981" s="46" t="s">
        <v>94</v>
      </c>
      <c r="F1981" s="46" t="s">
        <v>96</v>
      </c>
      <c r="G1981" s="46" t="s">
        <v>27</v>
      </c>
      <c r="H1981" s="46" t="s">
        <v>28</v>
      </c>
      <c r="I1981" s="46"/>
      <c r="J1981" s="47">
        <v>0</v>
      </c>
      <c r="K1981" s="47">
        <v>0</v>
      </c>
      <c r="L1981" s="51">
        <f>L1983+L1984</f>
        <v>1206.4000000000001</v>
      </c>
      <c r="P1981" s="52">
        <f>P1983+P1984</f>
        <v>1206.4000000000001</v>
      </c>
      <c r="Q1981" s="53"/>
      <c r="R1981" s="54"/>
    </row>
    <row r="1982" spans="1:18" ht="72" hidden="1" x14ac:dyDescent="0.2">
      <c r="A1982" s="41" t="s">
        <v>517</v>
      </c>
      <c r="B1982" s="42" t="s">
        <v>462</v>
      </c>
      <c r="C1982" s="42" t="s">
        <v>21</v>
      </c>
      <c r="D1982" s="42" t="s">
        <v>99</v>
      </c>
      <c r="E1982" s="46" t="s">
        <v>94</v>
      </c>
      <c r="F1982" s="46" t="s">
        <v>96</v>
      </c>
      <c r="G1982" s="46" t="s">
        <v>27</v>
      </c>
      <c r="H1982" s="46" t="s">
        <v>518</v>
      </c>
      <c r="I1982" s="46"/>
      <c r="J1982" s="47">
        <v>0</v>
      </c>
      <c r="K1982" s="47">
        <v>0</v>
      </c>
      <c r="L1982" s="11">
        <f>L1983+L1984</f>
        <v>1206.4000000000001</v>
      </c>
      <c r="P1982" s="11">
        <f>P1983+P1984</f>
        <v>1206.4000000000001</v>
      </c>
      <c r="Q1982" s="53"/>
      <c r="R1982" s="54"/>
    </row>
    <row r="1983" spans="1:18" ht="24" hidden="1" x14ac:dyDescent="0.2">
      <c r="A1983" s="41" t="s">
        <v>44</v>
      </c>
      <c r="B1983" s="42" t="s">
        <v>462</v>
      </c>
      <c r="C1983" s="42" t="s">
        <v>21</v>
      </c>
      <c r="D1983" s="42" t="s">
        <v>99</v>
      </c>
      <c r="E1983" s="46" t="s">
        <v>94</v>
      </c>
      <c r="F1983" s="46" t="s">
        <v>96</v>
      </c>
      <c r="G1983" s="46" t="s">
        <v>27</v>
      </c>
      <c r="H1983" s="46" t="s">
        <v>518</v>
      </c>
      <c r="I1983" s="46" t="s">
        <v>45</v>
      </c>
      <c r="J1983" s="47">
        <v>0</v>
      </c>
      <c r="K1983" s="47">
        <v>0</v>
      </c>
      <c r="L1983" s="55">
        <f>K1983/1000</f>
        <v>0</v>
      </c>
      <c r="M1983" s="12">
        <v>1</v>
      </c>
      <c r="P1983" s="56">
        <f>K1983/1000</f>
        <v>0</v>
      </c>
      <c r="Q1983" s="53"/>
      <c r="R1983" s="54"/>
    </row>
    <row r="1984" spans="1:18" x14ac:dyDescent="0.2">
      <c r="A1984" s="41" t="s">
        <v>140</v>
      </c>
      <c r="B1984" s="42" t="s">
        <v>462</v>
      </c>
      <c r="C1984" s="46" t="s">
        <v>38</v>
      </c>
      <c r="D1984" s="46"/>
      <c r="E1984" s="46"/>
      <c r="F1984" s="46"/>
      <c r="G1984" s="46"/>
      <c r="H1984" s="46"/>
      <c r="I1984" s="46"/>
      <c r="J1984" s="47">
        <v>1206400</v>
      </c>
      <c r="K1984" s="47">
        <v>1206400</v>
      </c>
      <c r="L1984" s="55">
        <f>K1984/1000</f>
        <v>1206.4000000000001</v>
      </c>
      <c r="M1984" s="12">
        <v>1</v>
      </c>
      <c r="P1984" s="56">
        <f>K1984/1000</f>
        <v>1206.4000000000001</v>
      </c>
      <c r="Q1984" s="53"/>
      <c r="R1984" s="54"/>
    </row>
    <row r="1985" spans="1:18" x14ac:dyDescent="0.2">
      <c r="A1985" s="41" t="s">
        <v>147</v>
      </c>
      <c r="B1985" s="42" t="s">
        <v>462</v>
      </c>
      <c r="C1985" s="46" t="s">
        <v>38</v>
      </c>
      <c r="D1985" s="46" t="s">
        <v>55</v>
      </c>
      <c r="E1985" s="46"/>
      <c r="F1985" s="46"/>
      <c r="G1985" s="46"/>
      <c r="H1985" s="46"/>
      <c r="I1985" s="68"/>
      <c r="J1985" s="47">
        <v>1206400</v>
      </c>
      <c r="K1985" s="47">
        <v>1206400</v>
      </c>
      <c r="L1985" s="51">
        <f>L1986</f>
        <v>1206.4000000000001</v>
      </c>
      <c r="P1985" s="52">
        <f>P1986</f>
        <v>1206.4000000000001</v>
      </c>
      <c r="Q1985" s="53"/>
      <c r="R1985" s="54"/>
    </row>
    <row r="1986" spans="1:18" ht="60" x14ac:dyDescent="0.2">
      <c r="A1986" s="41" t="s">
        <v>148</v>
      </c>
      <c r="B1986" s="42" t="s">
        <v>462</v>
      </c>
      <c r="C1986" s="46" t="s">
        <v>38</v>
      </c>
      <c r="D1986" s="46" t="s">
        <v>55</v>
      </c>
      <c r="E1986" s="46" t="s">
        <v>149</v>
      </c>
      <c r="F1986" s="46" t="s">
        <v>26</v>
      </c>
      <c r="G1986" s="46" t="s">
        <v>27</v>
      </c>
      <c r="H1986" s="46" t="s">
        <v>28</v>
      </c>
      <c r="I1986" s="68"/>
      <c r="J1986" s="47">
        <v>1206400</v>
      </c>
      <c r="K1986" s="47">
        <v>1206400</v>
      </c>
      <c r="L1986" s="11">
        <f>L1987</f>
        <v>1206.4000000000001</v>
      </c>
      <c r="P1986" s="11">
        <f>P1987</f>
        <v>1206.4000000000001</v>
      </c>
      <c r="Q1986" s="53"/>
      <c r="R1986" s="54"/>
    </row>
    <row r="1987" spans="1:18" ht="24" x14ac:dyDescent="0.2">
      <c r="A1987" s="41" t="s">
        <v>150</v>
      </c>
      <c r="B1987" s="42" t="s">
        <v>462</v>
      </c>
      <c r="C1987" s="46" t="s">
        <v>38</v>
      </c>
      <c r="D1987" s="46" t="s">
        <v>55</v>
      </c>
      <c r="E1987" s="46" t="s">
        <v>149</v>
      </c>
      <c r="F1987" s="46" t="s">
        <v>26</v>
      </c>
      <c r="G1987" s="46" t="s">
        <v>21</v>
      </c>
      <c r="H1987" s="46" t="s">
        <v>28</v>
      </c>
      <c r="I1987" s="68"/>
      <c r="J1987" s="47">
        <v>1206400</v>
      </c>
      <c r="K1987" s="47">
        <v>1206400</v>
      </c>
      <c r="L1987" s="55">
        <f>K1987/1000</f>
        <v>1206.4000000000001</v>
      </c>
      <c r="M1987" s="12">
        <v>1</v>
      </c>
      <c r="P1987" s="56">
        <f>K1987/1000</f>
        <v>1206.4000000000001</v>
      </c>
      <c r="Q1987" s="53"/>
      <c r="R1987" s="54"/>
    </row>
    <row r="1988" spans="1:18" ht="36" x14ac:dyDescent="0.2">
      <c r="A1988" s="41" t="s">
        <v>400</v>
      </c>
      <c r="B1988" s="42" t="s">
        <v>462</v>
      </c>
      <c r="C1988" s="46" t="s">
        <v>38</v>
      </c>
      <c r="D1988" s="46" t="s">
        <v>55</v>
      </c>
      <c r="E1988" s="46" t="s">
        <v>149</v>
      </c>
      <c r="F1988" s="46" t="s">
        <v>26</v>
      </c>
      <c r="G1988" s="46" t="s">
        <v>21</v>
      </c>
      <c r="H1988" s="46" t="s">
        <v>401</v>
      </c>
      <c r="I1988" s="68"/>
      <c r="J1988" s="47">
        <v>1206400</v>
      </c>
      <c r="K1988" s="47">
        <v>1206400</v>
      </c>
      <c r="L1988" s="51">
        <f>L1989</f>
        <v>69.040000000000006</v>
      </c>
      <c r="P1988" s="52">
        <f>P1989</f>
        <v>69.040000000000006</v>
      </c>
      <c r="Q1988" s="53"/>
      <c r="R1988" s="54"/>
    </row>
    <row r="1989" spans="1:18" ht="24" x14ac:dyDescent="0.2">
      <c r="A1989" s="41" t="s">
        <v>44</v>
      </c>
      <c r="B1989" s="42" t="s">
        <v>462</v>
      </c>
      <c r="C1989" s="46" t="s">
        <v>38</v>
      </c>
      <c r="D1989" s="46" t="s">
        <v>55</v>
      </c>
      <c r="E1989" s="46" t="s">
        <v>149</v>
      </c>
      <c r="F1989" s="46" t="s">
        <v>26</v>
      </c>
      <c r="G1989" s="46" t="s">
        <v>21</v>
      </c>
      <c r="H1989" s="46" t="s">
        <v>401</v>
      </c>
      <c r="I1989" s="46" t="s">
        <v>45</v>
      </c>
      <c r="J1989" s="47">
        <v>1206400</v>
      </c>
      <c r="K1989" s="47">
        <v>1206400</v>
      </c>
      <c r="L1989" s="11">
        <f>L1990+L1991</f>
        <v>69.040000000000006</v>
      </c>
      <c r="P1989" s="11">
        <f>P1990+P1991</f>
        <v>69.040000000000006</v>
      </c>
      <c r="Q1989" s="53"/>
      <c r="R1989" s="54"/>
    </row>
    <row r="1990" spans="1:18" x14ac:dyDescent="0.2">
      <c r="A1990" s="41" t="s">
        <v>168</v>
      </c>
      <c r="B1990" s="42" t="s">
        <v>462</v>
      </c>
      <c r="C1990" s="46" t="s">
        <v>51</v>
      </c>
      <c r="D1990" s="46"/>
      <c r="E1990" s="46"/>
      <c r="F1990" s="46"/>
      <c r="G1990" s="46"/>
      <c r="H1990" s="46"/>
      <c r="I1990" s="46"/>
      <c r="J1990" s="47">
        <v>34520</v>
      </c>
      <c r="K1990" s="47">
        <v>34520</v>
      </c>
      <c r="L1990" s="55">
        <f>K1990/1000</f>
        <v>34.520000000000003</v>
      </c>
      <c r="M1990" s="12">
        <v>1</v>
      </c>
      <c r="P1990" s="56">
        <f>K1990/1000</f>
        <v>34.520000000000003</v>
      </c>
      <c r="Q1990" s="53"/>
      <c r="R1990" s="54"/>
    </row>
    <row r="1991" spans="1:18" x14ac:dyDescent="0.2">
      <c r="A1991" s="41" t="s">
        <v>169</v>
      </c>
      <c r="B1991" s="42" t="s">
        <v>462</v>
      </c>
      <c r="C1991" s="46" t="s">
        <v>51</v>
      </c>
      <c r="D1991" s="46" t="s">
        <v>47</v>
      </c>
      <c r="E1991" s="46"/>
      <c r="F1991" s="46"/>
      <c r="G1991" s="46"/>
      <c r="H1991" s="46"/>
      <c r="I1991" s="46"/>
      <c r="J1991" s="47">
        <v>34520</v>
      </c>
      <c r="K1991" s="47">
        <v>34520</v>
      </c>
      <c r="L1991" s="55">
        <f>K1991/1000</f>
        <v>34.520000000000003</v>
      </c>
      <c r="M1991" s="12">
        <v>1</v>
      </c>
      <c r="P1991" s="56">
        <f>K1991/1000</f>
        <v>34.520000000000003</v>
      </c>
      <c r="Q1991" s="53"/>
      <c r="R1991" s="54"/>
    </row>
    <row r="1992" spans="1:18" ht="36" x14ac:dyDescent="0.2">
      <c r="A1992" s="41" t="s">
        <v>170</v>
      </c>
      <c r="B1992" s="42" t="s">
        <v>462</v>
      </c>
      <c r="C1992" s="46" t="s">
        <v>51</v>
      </c>
      <c r="D1992" s="46" t="s">
        <v>47</v>
      </c>
      <c r="E1992" s="46" t="s">
        <v>99</v>
      </c>
      <c r="F1992" s="46" t="s">
        <v>26</v>
      </c>
      <c r="G1992" s="46" t="s">
        <v>27</v>
      </c>
      <c r="H1992" s="46" t="s">
        <v>28</v>
      </c>
      <c r="I1992" s="46"/>
      <c r="J1992" s="47">
        <v>34520</v>
      </c>
      <c r="K1992" s="47">
        <v>34520</v>
      </c>
      <c r="L1992" s="51">
        <f>L1993</f>
        <v>34.520000000000003</v>
      </c>
      <c r="P1992" s="52">
        <f>P1993</f>
        <v>34.520000000000003</v>
      </c>
      <c r="Q1992" s="53"/>
      <c r="R1992" s="54"/>
    </row>
    <row r="1993" spans="1:18" ht="24" x14ac:dyDescent="0.2">
      <c r="A1993" s="41" t="s">
        <v>591</v>
      </c>
      <c r="B1993" s="42" t="s">
        <v>462</v>
      </c>
      <c r="C1993" s="46" t="s">
        <v>51</v>
      </c>
      <c r="D1993" s="46" t="s">
        <v>47</v>
      </c>
      <c r="E1993" s="46" t="s">
        <v>99</v>
      </c>
      <c r="F1993" s="46" t="s">
        <v>26</v>
      </c>
      <c r="G1993" s="46" t="s">
        <v>23</v>
      </c>
      <c r="H1993" s="46" t="s">
        <v>28</v>
      </c>
      <c r="I1993" s="46"/>
      <c r="J1993" s="47">
        <v>34520</v>
      </c>
      <c r="K1993" s="47">
        <v>34520</v>
      </c>
      <c r="L1993" s="51">
        <f>L1994</f>
        <v>34.520000000000003</v>
      </c>
      <c r="P1993" s="52">
        <f>P1994</f>
        <v>34.520000000000003</v>
      </c>
      <c r="Q1993" s="53"/>
      <c r="R1993" s="54"/>
    </row>
    <row r="1994" spans="1:18" hidden="1" x14ac:dyDescent="0.2">
      <c r="A1994" s="41" t="s">
        <v>407</v>
      </c>
      <c r="B1994" s="42" t="s">
        <v>462</v>
      </c>
      <c r="C1994" s="46" t="s">
        <v>51</v>
      </c>
      <c r="D1994" s="46" t="s">
        <v>47</v>
      </c>
      <c r="E1994" s="46" t="s">
        <v>99</v>
      </c>
      <c r="F1994" s="46" t="s">
        <v>26</v>
      </c>
      <c r="G1994" s="46" t="s">
        <v>23</v>
      </c>
      <c r="H1994" s="46" t="s">
        <v>408</v>
      </c>
      <c r="I1994" s="46"/>
      <c r="J1994" s="47">
        <v>0</v>
      </c>
      <c r="K1994" s="47">
        <v>0</v>
      </c>
      <c r="L1994" s="11">
        <f>L1995+L1996</f>
        <v>34.520000000000003</v>
      </c>
      <c r="P1994" s="11">
        <f>P1995+P1996</f>
        <v>34.520000000000003</v>
      </c>
      <c r="Q1994" s="53"/>
      <c r="R1994" s="54"/>
    </row>
    <row r="1995" spans="1:18" ht="24" hidden="1" x14ac:dyDescent="0.2">
      <c r="A1995" s="41" t="s">
        <v>44</v>
      </c>
      <c r="B1995" s="42" t="s">
        <v>462</v>
      </c>
      <c r="C1995" s="46" t="s">
        <v>51</v>
      </c>
      <c r="D1995" s="46" t="s">
        <v>47</v>
      </c>
      <c r="E1995" s="46" t="s">
        <v>99</v>
      </c>
      <c r="F1995" s="46" t="s">
        <v>26</v>
      </c>
      <c r="G1995" s="46" t="s">
        <v>23</v>
      </c>
      <c r="H1995" s="46" t="s">
        <v>408</v>
      </c>
      <c r="I1995" s="46" t="s">
        <v>45</v>
      </c>
      <c r="J1995" s="47">
        <v>0</v>
      </c>
      <c r="K1995" s="47">
        <v>0</v>
      </c>
      <c r="L1995" s="55">
        <f>K1995/1000</f>
        <v>0</v>
      </c>
      <c r="M1995" s="12">
        <v>1</v>
      </c>
      <c r="P1995" s="56">
        <f>K1995/1000</f>
        <v>0</v>
      </c>
      <c r="Q1995" s="53"/>
      <c r="R1995" s="54"/>
    </row>
    <row r="1996" spans="1:18" ht="24" x14ac:dyDescent="0.2">
      <c r="A1996" s="41" t="s">
        <v>409</v>
      </c>
      <c r="B1996" s="42" t="s">
        <v>462</v>
      </c>
      <c r="C1996" s="46" t="s">
        <v>51</v>
      </c>
      <c r="D1996" s="46" t="s">
        <v>47</v>
      </c>
      <c r="E1996" s="46" t="s">
        <v>99</v>
      </c>
      <c r="F1996" s="46" t="s">
        <v>26</v>
      </c>
      <c r="G1996" s="46" t="s">
        <v>23</v>
      </c>
      <c r="H1996" s="46" t="s">
        <v>410</v>
      </c>
      <c r="I1996" s="46"/>
      <c r="J1996" s="47">
        <v>34520</v>
      </c>
      <c r="K1996" s="47">
        <v>34520</v>
      </c>
      <c r="L1996" s="55">
        <f>K1996/1000</f>
        <v>34.520000000000003</v>
      </c>
      <c r="M1996" s="12">
        <v>1</v>
      </c>
      <c r="P1996" s="56">
        <f>K1996/1000</f>
        <v>34.520000000000003</v>
      </c>
      <c r="Q1996" s="53"/>
      <c r="R1996" s="54"/>
    </row>
    <row r="1997" spans="1:18" ht="24" x14ac:dyDescent="0.2">
      <c r="A1997" s="41" t="s">
        <v>44</v>
      </c>
      <c r="B1997" s="42" t="s">
        <v>462</v>
      </c>
      <c r="C1997" s="46" t="s">
        <v>51</v>
      </c>
      <c r="D1997" s="46" t="s">
        <v>47</v>
      </c>
      <c r="E1997" s="46" t="s">
        <v>99</v>
      </c>
      <c r="F1997" s="46" t="s">
        <v>26</v>
      </c>
      <c r="G1997" s="46" t="s">
        <v>23</v>
      </c>
      <c r="H1997" s="46" t="s">
        <v>410</v>
      </c>
      <c r="I1997" s="46" t="s">
        <v>45</v>
      </c>
      <c r="J1997" s="47">
        <v>34520</v>
      </c>
      <c r="K1997" s="47">
        <v>34520</v>
      </c>
      <c r="L1997" s="51">
        <f>L1998</f>
        <v>0</v>
      </c>
      <c r="P1997" s="52">
        <f>P1998</f>
        <v>0</v>
      </c>
      <c r="Q1997" s="53"/>
      <c r="R1997" s="54"/>
    </row>
    <row r="1998" spans="1:18" ht="24" hidden="1" x14ac:dyDescent="0.2">
      <c r="A1998" s="41" t="s">
        <v>171</v>
      </c>
      <c r="B1998" s="42" t="s">
        <v>462</v>
      </c>
      <c r="C1998" s="46" t="s">
        <v>51</v>
      </c>
      <c r="D1998" s="46" t="s">
        <v>47</v>
      </c>
      <c r="E1998" s="46" t="s">
        <v>99</v>
      </c>
      <c r="F1998" s="46" t="s">
        <v>26</v>
      </c>
      <c r="G1998" s="46" t="s">
        <v>47</v>
      </c>
      <c r="H1998" s="46" t="s">
        <v>28</v>
      </c>
      <c r="I1998" s="46"/>
      <c r="J1998" s="47">
        <v>0</v>
      </c>
      <c r="K1998" s="47">
        <v>0</v>
      </c>
      <c r="L1998" s="51">
        <f>L1999</f>
        <v>0</v>
      </c>
      <c r="P1998" s="52">
        <f>P1999</f>
        <v>0</v>
      </c>
      <c r="Q1998" s="53"/>
      <c r="R1998" s="54"/>
    </row>
    <row r="1999" spans="1:18" ht="24" hidden="1" x14ac:dyDescent="0.2">
      <c r="A1999" s="41" t="s">
        <v>411</v>
      </c>
      <c r="B1999" s="42" t="s">
        <v>462</v>
      </c>
      <c r="C1999" s="46" t="s">
        <v>51</v>
      </c>
      <c r="D1999" s="46" t="s">
        <v>47</v>
      </c>
      <c r="E1999" s="46" t="s">
        <v>99</v>
      </c>
      <c r="F1999" s="46" t="s">
        <v>26</v>
      </c>
      <c r="G1999" s="46" t="s">
        <v>47</v>
      </c>
      <c r="H1999" s="46" t="s">
        <v>412</v>
      </c>
      <c r="I1999" s="46"/>
      <c r="J1999" s="47">
        <v>0</v>
      </c>
      <c r="K1999" s="47">
        <v>0</v>
      </c>
      <c r="L1999" s="11">
        <f>L2000</f>
        <v>0</v>
      </c>
      <c r="P1999" s="11">
        <f>P2000</f>
        <v>0</v>
      </c>
      <c r="Q1999" s="53"/>
      <c r="R1999" s="54"/>
    </row>
    <row r="2000" spans="1:18" ht="24" hidden="1" x14ac:dyDescent="0.2">
      <c r="A2000" s="41" t="s">
        <v>44</v>
      </c>
      <c r="B2000" s="42" t="s">
        <v>462</v>
      </c>
      <c r="C2000" s="46" t="s">
        <v>51</v>
      </c>
      <c r="D2000" s="46" t="s">
        <v>47</v>
      </c>
      <c r="E2000" s="46" t="s">
        <v>99</v>
      </c>
      <c r="F2000" s="46" t="s">
        <v>26</v>
      </c>
      <c r="G2000" s="46" t="s">
        <v>47</v>
      </c>
      <c r="H2000" s="46" t="s">
        <v>412</v>
      </c>
      <c r="I2000" s="46" t="s">
        <v>45</v>
      </c>
      <c r="J2000" s="47">
        <v>0</v>
      </c>
      <c r="K2000" s="47">
        <v>0</v>
      </c>
      <c r="L2000" s="55">
        <f>K2000/1000</f>
        <v>0</v>
      </c>
      <c r="M2000" s="12">
        <v>1</v>
      </c>
      <c r="P2000" s="56">
        <f>K2000/1000</f>
        <v>0</v>
      </c>
      <c r="Q2000" s="53"/>
      <c r="R2000" s="54"/>
    </row>
    <row r="2001" spans="1:18" ht="24" hidden="1" x14ac:dyDescent="0.2">
      <c r="A2001" s="41" t="s">
        <v>413</v>
      </c>
      <c r="B2001" s="42" t="s">
        <v>462</v>
      </c>
      <c r="C2001" s="46" t="s">
        <v>51</v>
      </c>
      <c r="D2001" s="46" t="s">
        <v>47</v>
      </c>
      <c r="E2001" s="46" t="s">
        <v>99</v>
      </c>
      <c r="F2001" s="46" t="s">
        <v>26</v>
      </c>
      <c r="G2001" s="46" t="s">
        <v>47</v>
      </c>
      <c r="H2001" s="46" t="s">
        <v>414</v>
      </c>
      <c r="I2001" s="46"/>
      <c r="J2001" s="47">
        <v>0</v>
      </c>
      <c r="K2001" s="47">
        <v>0</v>
      </c>
      <c r="L2001" s="11">
        <f>L2002</f>
        <v>0</v>
      </c>
      <c r="P2001" s="11">
        <f>P2002</f>
        <v>0</v>
      </c>
      <c r="Q2001" s="53"/>
      <c r="R2001" s="54"/>
    </row>
    <row r="2002" spans="1:18" ht="24" hidden="1" x14ac:dyDescent="0.2">
      <c r="A2002" s="41" t="s">
        <v>44</v>
      </c>
      <c r="B2002" s="42" t="s">
        <v>462</v>
      </c>
      <c r="C2002" s="46" t="s">
        <v>51</v>
      </c>
      <c r="D2002" s="46" t="s">
        <v>47</v>
      </c>
      <c r="E2002" s="46" t="s">
        <v>99</v>
      </c>
      <c r="F2002" s="46" t="s">
        <v>26</v>
      </c>
      <c r="G2002" s="46" t="s">
        <v>47</v>
      </c>
      <c r="H2002" s="46" t="s">
        <v>414</v>
      </c>
      <c r="I2002" s="46" t="s">
        <v>45</v>
      </c>
      <c r="J2002" s="47">
        <v>0</v>
      </c>
      <c r="K2002" s="47">
        <v>0</v>
      </c>
      <c r="L2002" s="11">
        <f>L2003</f>
        <v>0</v>
      </c>
      <c r="P2002" s="11">
        <f>P2003</f>
        <v>0</v>
      </c>
      <c r="Q2002" s="53"/>
      <c r="R2002" s="54"/>
    </row>
    <row r="2003" spans="1:18" ht="36" hidden="1" x14ac:dyDescent="0.2">
      <c r="A2003" s="41" t="s">
        <v>415</v>
      </c>
      <c r="B2003" s="42" t="s">
        <v>462</v>
      </c>
      <c r="C2003" s="46" t="s">
        <v>51</v>
      </c>
      <c r="D2003" s="46" t="s">
        <v>47</v>
      </c>
      <c r="E2003" s="46" t="s">
        <v>99</v>
      </c>
      <c r="F2003" s="46" t="s">
        <v>26</v>
      </c>
      <c r="G2003" s="46" t="s">
        <v>47</v>
      </c>
      <c r="H2003" s="46" t="s">
        <v>416</v>
      </c>
      <c r="I2003" s="46"/>
      <c r="J2003" s="47">
        <v>0</v>
      </c>
      <c r="K2003" s="47">
        <v>0</v>
      </c>
      <c r="L2003" s="11">
        <f>L2004</f>
        <v>0</v>
      </c>
      <c r="P2003" s="11">
        <f>P2004</f>
        <v>0</v>
      </c>
      <c r="Q2003" s="53"/>
      <c r="R2003" s="54"/>
    </row>
    <row r="2004" spans="1:18" ht="24" hidden="1" x14ac:dyDescent="0.2">
      <c r="A2004" s="41" t="s">
        <v>44</v>
      </c>
      <c r="B2004" s="42" t="s">
        <v>462</v>
      </c>
      <c r="C2004" s="46" t="s">
        <v>51</v>
      </c>
      <c r="D2004" s="46" t="s">
        <v>47</v>
      </c>
      <c r="E2004" s="46" t="s">
        <v>99</v>
      </c>
      <c r="F2004" s="46" t="s">
        <v>26</v>
      </c>
      <c r="G2004" s="46" t="s">
        <v>47</v>
      </c>
      <c r="H2004" s="46" t="s">
        <v>416</v>
      </c>
      <c r="I2004" s="46" t="s">
        <v>45</v>
      </c>
      <c r="J2004" s="47">
        <v>0</v>
      </c>
      <c r="K2004" s="47">
        <v>0</v>
      </c>
      <c r="L2004" s="55">
        <f>K2004/1000</f>
        <v>0</v>
      </c>
      <c r="M2004" s="12">
        <v>1</v>
      </c>
      <c r="P2004" s="56">
        <f>K2004/1000</f>
        <v>0</v>
      </c>
      <c r="Q2004" s="53"/>
      <c r="R2004" s="54"/>
    </row>
    <row r="2005" spans="1:18" hidden="1" x14ac:dyDescent="0.2">
      <c r="A2005" s="41" t="s">
        <v>417</v>
      </c>
      <c r="B2005" s="42" t="s">
        <v>462</v>
      </c>
      <c r="C2005" s="46" t="s">
        <v>51</v>
      </c>
      <c r="D2005" s="46" t="s">
        <v>47</v>
      </c>
      <c r="E2005" s="46" t="s">
        <v>99</v>
      </c>
      <c r="F2005" s="46" t="s">
        <v>26</v>
      </c>
      <c r="G2005" s="46" t="s">
        <v>47</v>
      </c>
      <c r="H2005" s="46" t="s">
        <v>418</v>
      </c>
      <c r="I2005" s="46"/>
      <c r="J2005" s="47">
        <v>0</v>
      </c>
      <c r="K2005" s="47">
        <v>0</v>
      </c>
      <c r="L2005" s="51">
        <f t="shared" ref="L2005:L2011" si="18">L2006</f>
        <v>0</v>
      </c>
      <c r="P2005" s="52">
        <f t="shared" ref="P2005:P2011" si="19">P2006</f>
        <v>0</v>
      </c>
      <c r="Q2005" s="53"/>
      <c r="R2005" s="54"/>
    </row>
    <row r="2006" spans="1:18" ht="24" hidden="1" x14ac:dyDescent="0.2">
      <c r="A2006" s="41" t="s">
        <v>44</v>
      </c>
      <c r="B2006" s="42" t="s">
        <v>462</v>
      </c>
      <c r="C2006" s="46" t="s">
        <v>51</v>
      </c>
      <c r="D2006" s="46" t="s">
        <v>47</v>
      </c>
      <c r="E2006" s="46" t="s">
        <v>99</v>
      </c>
      <c r="F2006" s="46" t="s">
        <v>26</v>
      </c>
      <c r="G2006" s="46" t="s">
        <v>47</v>
      </c>
      <c r="H2006" s="46" t="s">
        <v>418</v>
      </c>
      <c r="I2006" s="46" t="s">
        <v>45</v>
      </c>
      <c r="J2006" s="47">
        <v>0</v>
      </c>
      <c r="K2006" s="47">
        <v>0</v>
      </c>
      <c r="L2006" s="51">
        <f t="shared" si="18"/>
        <v>0</v>
      </c>
      <c r="P2006" s="52">
        <f t="shared" si="19"/>
        <v>0</v>
      </c>
      <c r="Q2006" s="53"/>
      <c r="R2006" s="54"/>
    </row>
    <row r="2007" spans="1:18" hidden="1" x14ac:dyDescent="0.2">
      <c r="A2007" s="41" t="s">
        <v>419</v>
      </c>
      <c r="B2007" s="42" t="s">
        <v>462</v>
      </c>
      <c r="C2007" s="46" t="s">
        <v>51</v>
      </c>
      <c r="D2007" s="46" t="s">
        <v>47</v>
      </c>
      <c r="E2007" s="46" t="s">
        <v>99</v>
      </c>
      <c r="F2007" s="46" t="s">
        <v>26</v>
      </c>
      <c r="G2007" s="46" t="s">
        <v>47</v>
      </c>
      <c r="H2007" s="46" t="s">
        <v>420</v>
      </c>
      <c r="I2007" s="46"/>
      <c r="J2007" s="47">
        <v>0</v>
      </c>
      <c r="K2007" s="47">
        <v>0</v>
      </c>
      <c r="L2007" s="51">
        <f t="shared" si="18"/>
        <v>0</v>
      </c>
      <c r="P2007" s="52">
        <f t="shared" si="19"/>
        <v>0</v>
      </c>
      <c r="Q2007" s="53"/>
      <c r="R2007" s="54"/>
    </row>
    <row r="2008" spans="1:18" ht="24" hidden="1" x14ac:dyDescent="0.2">
      <c r="A2008" s="41" t="s">
        <v>44</v>
      </c>
      <c r="B2008" s="42" t="s">
        <v>462</v>
      </c>
      <c r="C2008" s="46" t="s">
        <v>51</v>
      </c>
      <c r="D2008" s="46" t="s">
        <v>47</v>
      </c>
      <c r="E2008" s="46" t="s">
        <v>99</v>
      </c>
      <c r="F2008" s="46" t="s">
        <v>26</v>
      </c>
      <c r="G2008" s="46" t="s">
        <v>47</v>
      </c>
      <c r="H2008" s="46" t="s">
        <v>420</v>
      </c>
      <c r="I2008" s="46" t="s">
        <v>45</v>
      </c>
      <c r="J2008" s="47">
        <v>0</v>
      </c>
      <c r="K2008" s="47">
        <v>0</v>
      </c>
      <c r="L2008" s="51">
        <f t="shared" si="18"/>
        <v>0</v>
      </c>
      <c r="P2008" s="52">
        <f t="shared" si="19"/>
        <v>0</v>
      </c>
      <c r="Q2008" s="53"/>
      <c r="R2008" s="54"/>
    </row>
    <row r="2009" spans="1:18" hidden="1" x14ac:dyDescent="0.2">
      <c r="A2009" s="41" t="s">
        <v>421</v>
      </c>
      <c r="B2009" s="42" t="s">
        <v>462</v>
      </c>
      <c r="C2009" s="46" t="s">
        <v>51</v>
      </c>
      <c r="D2009" s="46" t="s">
        <v>47</v>
      </c>
      <c r="E2009" s="46" t="s">
        <v>99</v>
      </c>
      <c r="F2009" s="46" t="s">
        <v>26</v>
      </c>
      <c r="G2009" s="46" t="s">
        <v>47</v>
      </c>
      <c r="H2009" s="46" t="s">
        <v>422</v>
      </c>
      <c r="I2009" s="46"/>
      <c r="J2009" s="47">
        <v>0</v>
      </c>
      <c r="K2009" s="47">
        <v>0</v>
      </c>
      <c r="L2009" s="51">
        <f t="shared" si="18"/>
        <v>0</v>
      </c>
      <c r="P2009" s="52">
        <f t="shared" si="19"/>
        <v>0</v>
      </c>
      <c r="Q2009" s="53"/>
      <c r="R2009" s="54"/>
    </row>
    <row r="2010" spans="1:18" ht="24" hidden="1" x14ac:dyDescent="0.2">
      <c r="A2010" s="41" t="s">
        <v>44</v>
      </c>
      <c r="B2010" s="42" t="s">
        <v>462</v>
      </c>
      <c r="C2010" s="46" t="s">
        <v>51</v>
      </c>
      <c r="D2010" s="46" t="s">
        <v>47</v>
      </c>
      <c r="E2010" s="46" t="s">
        <v>99</v>
      </c>
      <c r="F2010" s="46" t="s">
        <v>26</v>
      </c>
      <c r="G2010" s="46" t="s">
        <v>47</v>
      </c>
      <c r="H2010" s="46" t="s">
        <v>422</v>
      </c>
      <c r="I2010" s="46" t="s">
        <v>45</v>
      </c>
      <c r="J2010" s="47">
        <v>0</v>
      </c>
      <c r="K2010" s="47">
        <v>0</v>
      </c>
      <c r="L2010" s="51">
        <f t="shared" si="18"/>
        <v>0</v>
      </c>
      <c r="P2010" s="52">
        <f t="shared" si="19"/>
        <v>0</v>
      </c>
      <c r="Q2010" s="53"/>
      <c r="R2010" s="54"/>
    </row>
    <row r="2011" spans="1:18" ht="24" hidden="1" x14ac:dyDescent="0.2">
      <c r="A2011" s="41" t="s">
        <v>423</v>
      </c>
      <c r="B2011" s="42" t="s">
        <v>462</v>
      </c>
      <c r="C2011" s="46" t="s">
        <v>51</v>
      </c>
      <c r="D2011" s="46" t="s">
        <v>47</v>
      </c>
      <c r="E2011" s="46" t="s">
        <v>99</v>
      </c>
      <c r="F2011" s="46" t="s">
        <v>26</v>
      </c>
      <c r="G2011" s="46" t="s">
        <v>47</v>
      </c>
      <c r="H2011" s="46" t="s">
        <v>424</v>
      </c>
      <c r="I2011" s="46"/>
      <c r="J2011" s="47">
        <v>0</v>
      </c>
      <c r="K2011" s="47">
        <v>0</v>
      </c>
      <c r="L2011" s="11">
        <f t="shared" si="18"/>
        <v>0</v>
      </c>
      <c r="P2011" s="11">
        <f t="shared" si="19"/>
        <v>0</v>
      </c>
      <c r="Q2011" s="53"/>
      <c r="R2011" s="54"/>
    </row>
    <row r="2012" spans="1:18" ht="24" hidden="1" x14ac:dyDescent="0.2">
      <c r="A2012" s="41" t="s">
        <v>44</v>
      </c>
      <c r="B2012" s="42" t="s">
        <v>462</v>
      </c>
      <c r="C2012" s="46" t="s">
        <v>51</v>
      </c>
      <c r="D2012" s="46" t="s">
        <v>47</v>
      </c>
      <c r="E2012" s="46" t="s">
        <v>99</v>
      </c>
      <c r="F2012" s="46" t="s">
        <v>26</v>
      </c>
      <c r="G2012" s="46" t="s">
        <v>47</v>
      </c>
      <c r="H2012" s="46" t="s">
        <v>424</v>
      </c>
      <c r="I2012" s="46" t="s">
        <v>45</v>
      </c>
      <c r="J2012" s="47">
        <v>0</v>
      </c>
      <c r="K2012" s="47">
        <v>0</v>
      </c>
      <c r="L2012" s="55">
        <f>K2012/1000</f>
        <v>0</v>
      </c>
      <c r="M2012" s="12">
        <v>1</v>
      </c>
      <c r="P2012" s="56">
        <f>K2012/1000</f>
        <v>0</v>
      </c>
      <c r="Q2012" s="53"/>
      <c r="R2012" s="54"/>
    </row>
    <row r="2013" spans="1:18" hidden="1" x14ac:dyDescent="0.2">
      <c r="A2013" s="41" t="s">
        <v>425</v>
      </c>
      <c r="B2013" s="42" t="s">
        <v>462</v>
      </c>
      <c r="C2013" s="46" t="s">
        <v>51</v>
      </c>
      <c r="D2013" s="46" t="s">
        <v>47</v>
      </c>
      <c r="E2013" s="46" t="s">
        <v>99</v>
      </c>
      <c r="F2013" s="46" t="s">
        <v>26</v>
      </c>
      <c r="G2013" s="46" t="s">
        <v>47</v>
      </c>
      <c r="H2013" s="46" t="s">
        <v>426</v>
      </c>
      <c r="I2013" s="46"/>
      <c r="J2013" s="47">
        <v>0</v>
      </c>
      <c r="K2013" s="47">
        <v>0</v>
      </c>
      <c r="L2013" s="51" t="e">
        <f>L2014</f>
        <v>#REF!</v>
      </c>
      <c r="P2013" s="52" t="e">
        <f>P2014</f>
        <v>#REF!</v>
      </c>
      <c r="Q2013" s="53"/>
      <c r="R2013" s="54"/>
    </row>
    <row r="2014" spans="1:18" ht="24" hidden="1" x14ac:dyDescent="0.2">
      <c r="A2014" s="41" t="s">
        <v>44</v>
      </c>
      <c r="B2014" s="42" t="s">
        <v>462</v>
      </c>
      <c r="C2014" s="46" t="s">
        <v>51</v>
      </c>
      <c r="D2014" s="46" t="s">
        <v>47</v>
      </c>
      <c r="E2014" s="46" t="s">
        <v>99</v>
      </c>
      <c r="F2014" s="46" t="s">
        <v>26</v>
      </c>
      <c r="G2014" s="46" t="s">
        <v>47</v>
      </c>
      <c r="H2014" s="46" t="s">
        <v>426</v>
      </c>
      <c r="I2014" s="46" t="s">
        <v>45</v>
      </c>
      <c r="J2014" s="47">
        <v>0</v>
      </c>
      <c r="K2014" s="47">
        <v>0</v>
      </c>
      <c r="L2014" s="51" t="e">
        <f>L2015</f>
        <v>#REF!</v>
      </c>
      <c r="P2014" s="52" t="e">
        <f>P2015</f>
        <v>#REF!</v>
      </c>
      <c r="Q2014" s="53"/>
      <c r="R2014" s="54"/>
    </row>
    <row r="2015" spans="1:18" hidden="1" x14ac:dyDescent="0.2">
      <c r="A2015" s="41" t="s">
        <v>427</v>
      </c>
      <c r="B2015" s="42" t="s">
        <v>462</v>
      </c>
      <c r="C2015" s="46" t="s">
        <v>51</v>
      </c>
      <c r="D2015" s="46" t="s">
        <v>47</v>
      </c>
      <c r="E2015" s="46" t="s">
        <v>99</v>
      </c>
      <c r="F2015" s="46" t="s">
        <v>26</v>
      </c>
      <c r="G2015" s="46" t="s">
        <v>47</v>
      </c>
      <c r="H2015" s="46" t="s">
        <v>428</v>
      </c>
      <c r="I2015" s="46"/>
      <c r="J2015" s="47">
        <v>0</v>
      </c>
      <c r="K2015" s="47">
        <v>0</v>
      </c>
      <c r="L2015" s="51" t="e">
        <f>L2025+L2016</f>
        <v>#REF!</v>
      </c>
      <c r="P2015" s="52" t="e">
        <f>P2025+P2016</f>
        <v>#REF!</v>
      </c>
      <c r="Q2015" s="53"/>
      <c r="R2015" s="54"/>
    </row>
    <row r="2016" spans="1:18" ht="24" hidden="1" x14ac:dyDescent="0.2">
      <c r="A2016" s="41" t="s">
        <v>44</v>
      </c>
      <c r="B2016" s="42" t="s">
        <v>462</v>
      </c>
      <c r="C2016" s="46" t="s">
        <v>51</v>
      </c>
      <c r="D2016" s="46" t="s">
        <v>47</v>
      </c>
      <c r="E2016" s="46" t="s">
        <v>99</v>
      </c>
      <c r="F2016" s="46" t="s">
        <v>26</v>
      </c>
      <c r="G2016" s="46" t="s">
        <v>47</v>
      </c>
      <c r="H2016" s="46" t="s">
        <v>428</v>
      </c>
      <c r="I2016" s="46" t="s">
        <v>45</v>
      </c>
      <c r="J2016" s="47">
        <v>0</v>
      </c>
      <c r="K2016" s="47">
        <v>0</v>
      </c>
      <c r="L2016" s="51">
        <f>L2017+L2021</f>
        <v>0</v>
      </c>
      <c r="P2016" s="52">
        <f>P2017+P2021</f>
        <v>0</v>
      </c>
      <c r="Q2016" s="53"/>
      <c r="R2016" s="54"/>
    </row>
    <row r="2017" spans="1:18" hidden="1" x14ac:dyDescent="0.2">
      <c r="A2017" s="41" t="s">
        <v>429</v>
      </c>
      <c r="B2017" s="42" t="s">
        <v>462</v>
      </c>
      <c r="C2017" s="46" t="s">
        <v>51</v>
      </c>
      <c r="D2017" s="46" t="s">
        <v>47</v>
      </c>
      <c r="E2017" s="46" t="s">
        <v>99</v>
      </c>
      <c r="F2017" s="46" t="s">
        <v>26</v>
      </c>
      <c r="G2017" s="46" t="s">
        <v>47</v>
      </c>
      <c r="H2017" s="46" t="s">
        <v>430</v>
      </c>
      <c r="I2017" s="46"/>
      <c r="J2017" s="47">
        <v>0</v>
      </c>
      <c r="K2017" s="47">
        <v>0</v>
      </c>
      <c r="L2017" s="51">
        <f>L2018</f>
        <v>0</v>
      </c>
      <c r="P2017" s="52">
        <f>P2018</f>
        <v>0</v>
      </c>
      <c r="Q2017" s="53"/>
      <c r="R2017" s="54"/>
    </row>
    <row r="2018" spans="1:18" ht="24" hidden="1" x14ac:dyDescent="0.2">
      <c r="A2018" s="41" t="s">
        <v>44</v>
      </c>
      <c r="B2018" s="42" t="s">
        <v>462</v>
      </c>
      <c r="C2018" s="46" t="s">
        <v>51</v>
      </c>
      <c r="D2018" s="46" t="s">
        <v>47</v>
      </c>
      <c r="E2018" s="46" t="s">
        <v>99</v>
      </c>
      <c r="F2018" s="46" t="s">
        <v>26</v>
      </c>
      <c r="G2018" s="46" t="s">
        <v>47</v>
      </c>
      <c r="H2018" s="46" t="s">
        <v>430</v>
      </c>
      <c r="I2018" s="46" t="s">
        <v>45</v>
      </c>
      <c r="J2018" s="47">
        <v>0</v>
      </c>
      <c r="K2018" s="47">
        <v>0</v>
      </c>
      <c r="L2018" s="51">
        <f>L2019</f>
        <v>0</v>
      </c>
      <c r="P2018" s="52">
        <f>P2019</f>
        <v>0</v>
      </c>
      <c r="Q2018" s="53"/>
      <c r="R2018" s="54"/>
    </row>
    <row r="2019" spans="1:18" ht="48" hidden="1" x14ac:dyDescent="0.2">
      <c r="A2019" s="41" t="s">
        <v>572</v>
      </c>
      <c r="B2019" s="42" t="s">
        <v>462</v>
      </c>
      <c r="C2019" s="46" t="s">
        <v>51</v>
      </c>
      <c r="D2019" s="46" t="s">
        <v>47</v>
      </c>
      <c r="E2019" s="46" t="s">
        <v>99</v>
      </c>
      <c r="F2019" s="46" t="s">
        <v>26</v>
      </c>
      <c r="G2019" s="46" t="s">
        <v>47</v>
      </c>
      <c r="H2019" s="46" t="s">
        <v>573</v>
      </c>
      <c r="I2019" s="46"/>
      <c r="J2019" s="47">
        <v>0</v>
      </c>
      <c r="K2019" s="47">
        <v>0</v>
      </c>
      <c r="L2019" s="11">
        <f>L2020</f>
        <v>0</v>
      </c>
      <c r="P2019" s="11">
        <f>P2020</f>
        <v>0</v>
      </c>
      <c r="Q2019" s="53"/>
      <c r="R2019" s="54"/>
    </row>
    <row r="2020" spans="1:18" ht="24" hidden="1" x14ac:dyDescent="0.2">
      <c r="A2020" s="41" t="s">
        <v>44</v>
      </c>
      <c r="B2020" s="42" t="s">
        <v>462</v>
      </c>
      <c r="C2020" s="46" t="s">
        <v>51</v>
      </c>
      <c r="D2020" s="46" t="s">
        <v>47</v>
      </c>
      <c r="E2020" s="46" t="s">
        <v>99</v>
      </c>
      <c r="F2020" s="46" t="s">
        <v>26</v>
      </c>
      <c r="G2020" s="46" t="s">
        <v>47</v>
      </c>
      <c r="H2020" s="46" t="s">
        <v>573</v>
      </c>
      <c r="I2020" s="46" t="s">
        <v>45</v>
      </c>
      <c r="J2020" s="47">
        <v>0</v>
      </c>
      <c r="K2020" s="47">
        <v>0</v>
      </c>
      <c r="L2020" s="55">
        <f>K2020/1000</f>
        <v>0</v>
      </c>
      <c r="M2020" s="12">
        <v>1</v>
      </c>
      <c r="P2020" s="56">
        <f>K2020/1000</f>
        <v>0</v>
      </c>
      <c r="Q2020" s="53"/>
      <c r="R2020" s="54"/>
    </row>
    <row r="2021" spans="1:18" ht="24" hidden="1" x14ac:dyDescent="0.2">
      <c r="A2021" s="41" t="s">
        <v>403</v>
      </c>
      <c r="B2021" s="42" t="s">
        <v>462</v>
      </c>
      <c r="C2021" s="46" t="s">
        <v>51</v>
      </c>
      <c r="D2021" s="46" t="s">
        <v>47</v>
      </c>
      <c r="E2021" s="46" t="s">
        <v>99</v>
      </c>
      <c r="F2021" s="46" t="s">
        <v>26</v>
      </c>
      <c r="G2021" s="46" t="s">
        <v>47</v>
      </c>
      <c r="H2021" s="46" t="s">
        <v>404</v>
      </c>
      <c r="I2021" s="46"/>
      <c r="J2021" s="47">
        <v>0</v>
      </c>
      <c r="K2021" s="47">
        <v>0</v>
      </c>
      <c r="L2021" s="51">
        <f>L2022</f>
        <v>0</v>
      </c>
      <c r="P2021" s="52">
        <f>P2022</f>
        <v>0</v>
      </c>
      <c r="Q2021" s="53"/>
      <c r="R2021" s="54"/>
    </row>
    <row r="2022" spans="1:18" ht="24" hidden="1" x14ac:dyDescent="0.2">
      <c r="A2022" s="41" t="s">
        <v>44</v>
      </c>
      <c r="B2022" s="42" t="s">
        <v>462</v>
      </c>
      <c r="C2022" s="46" t="s">
        <v>51</v>
      </c>
      <c r="D2022" s="46" t="s">
        <v>47</v>
      </c>
      <c r="E2022" s="46" t="s">
        <v>99</v>
      </c>
      <c r="F2022" s="46" t="s">
        <v>26</v>
      </c>
      <c r="G2022" s="46" t="s">
        <v>47</v>
      </c>
      <c r="H2022" s="46" t="s">
        <v>404</v>
      </c>
      <c r="I2022" s="46" t="s">
        <v>45</v>
      </c>
      <c r="J2022" s="47">
        <v>0</v>
      </c>
      <c r="K2022" s="47">
        <v>0</v>
      </c>
      <c r="L2022" s="51">
        <f>L2023</f>
        <v>0</v>
      </c>
      <c r="P2022" s="52">
        <f>P2023</f>
        <v>0</v>
      </c>
      <c r="Q2022" s="53"/>
      <c r="R2022" s="54"/>
    </row>
    <row r="2023" spans="1:18" ht="36" hidden="1" x14ac:dyDescent="0.2">
      <c r="A2023" s="41" t="s">
        <v>405</v>
      </c>
      <c r="B2023" s="42" t="s">
        <v>462</v>
      </c>
      <c r="C2023" s="46" t="s">
        <v>51</v>
      </c>
      <c r="D2023" s="46" t="s">
        <v>47</v>
      </c>
      <c r="E2023" s="46" t="s">
        <v>99</v>
      </c>
      <c r="F2023" s="46" t="s">
        <v>26</v>
      </c>
      <c r="G2023" s="46" t="s">
        <v>47</v>
      </c>
      <c r="H2023" s="46" t="s">
        <v>406</v>
      </c>
      <c r="I2023" s="46"/>
      <c r="J2023" s="47">
        <v>0</v>
      </c>
      <c r="K2023" s="47">
        <v>0</v>
      </c>
      <c r="L2023" s="11">
        <f>L2024</f>
        <v>0</v>
      </c>
      <c r="P2023" s="11">
        <f>P2024</f>
        <v>0</v>
      </c>
      <c r="Q2023" s="53"/>
      <c r="R2023" s="54"/>
    </row>
    <row r="2024" spans="1:18" ht="24" hidden="1" x14ac:dyDescent="0.2">
      <c r="A2024" s="41" t="s">
        <v>44</v>
      </c>
      <c r="B2024" s="42" t="s">
        <v>462</v>
      </c>
      <c r="C2024" s="46" t="s">
        <v>51</v>
      </c>
      <c r="D2024" s="46" t="s">
        <v>47</v>
      </c>
      <c r="E2024" s="46" t="s">
        <v>99</v>
      </c>
      <c r="F2024" s="46" t="s">
        <v>26</v>
      </c>
      <c r="G2024" s="46" t="s">
        <v>47</v>
      </c>
      <c r="H2024" s="46" t="s">
        <v>406</v>
      </c>
      <c r="I2024" s="46" t="s">
        <v>45</v>
      </c>
      <c r="J2024" s="47">
        <v>0</v>
      </c>
      <c r="K2024" s="47">
        <v>0</v>
      </c>
      <c r="L2024" s="55">
        <f>K2024/1000</f>
        <v>0</v>
      </c>
      <c r="M2024" s="12">
        <v>1</v>
      </c>
      <c r="P2024" s="56">
        <f>K2024/1000</f>
        <v>0</v>
      </c>
      <c r="Q2024" s="53"/>
      <c r="R2024" s="54"/>
    </row>
    <row r="2025" spans="1:18" hidden="1" x14ac:dyDescent="0.2">
      <c r="A2025" s="41" t="s">
        <v>93</v>
      </c>
      <c r="B2025" s="42" t="s">
        <v>462</v>
      </c>
      <c r="C2025" s="42" t="s">
        <v>51</v>
      </c>
      <c r="D2025" s="42" t="s">
        <v>47</v>
      </c>
      <c r="E2025" s="46" t="s">
        <v>94</v>
      </c>
      <c r="F2025" s="46" t="s">
        <v>26</v>
      </c>
      <c r="G2025" s="46" t="s">
        <v>27</v>
      </c>
      <c r="H2025" s="46" t="s">
        <v>28</v>
      </c>
      <c r="I2025" s="46"/>
      <c r="J2025" s="47">
        <v>0</v>
      </c>
      <c r="K2025" s="47">
        <v>0</v>
      </c>
      <c r="L2025" s="11" t="e">
        <f>L2026+#REF!+#REF!+#REF!+#REF!+#REF!+#REF!+#REF!+#REF!+#REF!+#REF!+#REF!</f>
        <v>#REF!</v>
      </c>
      <c r="P2025" s="11" t="e">
        <f>P2026+#REF!+#REF!+#REF!+#REF!+#REF!+#REF!+#REF!+#REF!+#REF!+#REF!+#REF!</f>
        <v>#REF!</v>
      </c>
      <c r="Q2025" s="53"/>
      <c r="R2025" s="54"/>
    </row>
    <row r="2026" spans="1:18" hidden="1" x14ac:dyDescent="0.2">
      <c r="A2026" s="41" t="s">
        <v>95</v>
      </c>
      <c r="B2026" s="42" t="s">
        <v>462</v>
      </c>
      <c r="C2026" s="42" t="s">
        <v>51</v>
      </c>
      <c r="D2026" s="42" t="s">
        <v>47</v>
      </c>
      <c r="E2026" s="46" t="s">
        <v>94</v>
      </c>
      <c r="F2026" s="46" t="s">
        <v>96</v>
      </c>
      <c r="G2026" s="46" t="s">
        <v>27</v>
      </c>
      <c r="H2026" s="46" t="s">
        <v>28</v>
      </c>
      <c r="I2026" s="46"/>
      <c r="J2026" s="47">
        <v>0</v>
      </c>
      <c r="K2026" s="47">
        <v>0</v>
      </c>
      <c r="L2026" s="11" t="e">
        <f>L2027</f>
        <v>#REF!</v>
      </c>
      <c r="P2026" s="11" t="e">
        <f>P2027</f>
        <v>#REF!</v>
      </c>
      <c r="Q2026" s="53"/>
      <c r="R2026" s="54"/>
    </row>
    <row r="2027" spans="1:18" ht="72" hidden="1" x14ac:dyDescent="0.2">
      <c r="A2027" s="41" t="s">
        <v>517</v>
      </c>
      <c r="B2027" s="42" t="s">
        <v>462</v>
      </c>
      <c r="C2027" s="42" t="s">
        <v>51</v>
      </c>
      <c r="D2027" s="42" t="s">
        <v>47</v>
      </c>
      <c r="E2027" s="46" t="s">
        <v>94</v>
      </c>
      <c r="F2027" s="46" t="s">
        <v>96</v>
      </c>
      <c r="G2027" s="46" t="s">
        <v>27</v>
      </c>
      <c r="H2027" s="46" t="s">
        <v>518</v>
      </c>
      <c r="I2027" s="46"/>
      <c r="J2027" s="47">
        <v>0</v>
      </c>
      <c r="K2027" s="47">
        <v>0</v>
      </c>
      <c r="L2027" s="11" t="e">
        <f>L2028</f>
        <v>#REF!</v>
      </c>
      <c r="P2027" s="11" t="e">
        <f>P2028</f>
        <v>#REF!</v>
      </c>
      <c r="Q2027" s="53"/>
      <c r="R2027" s="54"/>
    </row>
    <row r="2028" spans="1:18" ht="24" hidden="1" x14ac:dyDescent="0.2">
      <c r="A2028" s="41" t="s">
        <v>44</v>
      </c>
      <c r="B2028" s="42" t="s">
        <v>462</v>
      </c>
      <c r="C2028" s="42" t="s">
        <v>51</v>
      </c>
      <c r="D2028" s="42" t="s">
        <v>47</v>
      </c>
      <c r="E2028" s="46" t="s">
        <v>94</v>
      </c>
      <c r="F2028" s="46" t="s">
        <v>96</v>
      </c>
      <c r="G2028" s="46" t="s">
        <v>27</v>
      </c>
      <c r="H2028" s="46" t="s">
        <v>518</v>
      </c>
      <c r="I2028" s="46" t="s">
        <v>45</v>
      </c>
      <c r="J2028" s="47">
        <v>0</v>
      </c>
      <c r="K2028" s="47">
        <v>0</v>
      </c>
      <c r="L2028" s="11" t="e">
        <f>#REF!</f>
        <v>#REF!</v>
      </c>
      <c r="P2028" s="11" t="e">
        <f>#REF!</f>
        <v>#REF!</v>
      </c>
      <c r="Q2028" s="53"/>
      <c r="R2028" s="54"/>
    </row>
    <row r="2029" spans="1:18" ht="36" x14ac:dyDescent="0.2">
      <c r="A2029" s="41" t="s">
        <v>463</v>
      </c>
      <c r="B2029" s="42" t="s">
        <v>464</v>
      </c>
      <c r="C2029" s="42"/>
      <c r="D2029" s="42"/>
      <c r="E2029" s="42"/>
      <c r="F2029" s="42"/>
      <c r="G2029" s="42"/>
      <c r="H2029" s="42"/>
      <c r="I2029" s="42"/>
      <c r="J2029" s="43">
        <v>3626500</v>
      </c>
      <c r="K2029" s="43">
        <v>3626500</v>
      </c>
      <c r="L2029" s="65" t="e">
        <f>L2030+L2078+L2086+#REF!</f>
        <v>#REF!</v>
      </c>
      <c r="P2029" s="66" t="e">
        <f>P2030+P2078+P2086+#REF!</f>
        <v>#REF!</v>
      </c>
      <c r="Q2029" s="53"/>
      <c r="R2029" s="54"/>
    </row>
    <row r="2030" spans="1:18" x14ac:dyDescent="0.2">
      <c r="A2030" s="41" t="s">
        <v>20</v>
      </c>
      <c r="B2030" s="42" t="s">
        <v>464</v>
      </c>
      <c r="C2030" s="46" t="s">
        <v>21</v>
      </c>
      <c r="D2030" s="46"/>
      <c r="E2030" s="46"/>
      <c r="F2030" s="46"/>
      <c r="G2030" s="46"/>
      <c r="H2030" s="46"/>
      <c r="I2030" s="42"/>
      <c r="J2030" s="43">
        <v>2842080</v>
      </c>
      <c r="K2030" s="43">
        <v>2842080</v>
      </c>
      <c r="L2030" s="65">
        <f>L2031</f>
        <v>6655.96</v>
      </c>
      <c r="P2030" s="66">
        <f>P2031</f>
        <v>6655.96</v>
      </c>
      <c r="Q2030" s="53"/>
      <c r="R2030" s="54"/>
    </row>
    <row r="2031" spans="1:18" x14ac:dyDescent="0.2">
      <c r="A2031" s="41" t="s">
        <v>98</v>
      </c>
      <c r="B2031" s="42" t="s">
        <v>464</v>
      </c>
      <c r="C2031" s="46" t="s">
        <v>21</v>
      </c>
      <c r="D2031" s="46" t="s">
        <v>99</v>
      </c>
      <c r="E2031" s="42"/>
      <c r="F2031" s="42"/>
      <c r="G2031" s="42"/>
      <c r="H2031" s="42"/>
      <c r="I2031" s="42"/>
      <c r="J2031" s="43">
        <v>2842080</v>
      </c>
      <c r="K2031" s="43">
        <v>2842080</v>
      </c>
      <c r="L2031" s="65">
        <f>L2032+L2055+L2043+L2049</f>
        <v>6655.96</v>
      </c>
      <c r="P2031" s="66">
        <f>P2032+P2055+P2043+P2049</f>
        <v>6655.96</v>
      </c>
      <c r="Q2031" s="53"/>
      <c r="R2031" s="54"/>
    </row>
    <row r="2032" spans="1:18" ht="48" x14ac:dyDescent="0.2">
      <c r="A2032" s="41" t="s">
        <v>39</v>
      </c>
      <c r="B2032" s="42" t="s">
        <v>464</v>
      </c>
      <c r="C2032" s="46" t="s">
        <v>21</v>
      </c>
      <c r="D2032" s="46" t="s">
        <v>99</v>
      </c>
      <c r="E2032" s="46" t="s">
        <v>40</v>
      </c>
      <c r="F2032" s="46" t="s">
        <v>26</v>
      </c>
      <c r="G2032" s="46" t="s">
        <v>27</v>
      </c>
      <c r="H2032" s="46" t="s">
        <v>28</v>
      </c>
      <c r="I2032" s="42"/>
      <c r="J2032" s="43">
        <v>33040</v>
      </c>
      <c r="K2032" s="43">
        <v>33040</v>
      </c>
      <c r="L2032" s="65">
        <f>L2033+L2038</f>
        <v>18.3</v>
      </c>
      <c r="P2032" s="66">
        <f>P2033+P2038</f>
        <v>18.3</v>
      </c>
      <c r="Q2032" s="53"/>
      <c r="R2032" s="54"/>
    </row>
    <row r="2033" spans="1:18" ht="60" x14ac:dyDescent="0.2">
      <c r="A2033" s="41" t="s">
        <v>41</v>
      </c>
      <c r="B2033" s="42" t="s">
        <v>464</v>
      </c>
      <c r="C2033" s="46" t="s">
        <v>21</v>
      </c>
      <c r="D2033" s="46" t="s">
        <v>99</v>
      </c>
      <c r="E2033" s="46" t="s">
        <v>40</v>
      </c>
      <c r="F2033" s="46" t="s">
        <v>26</v>
      </c>
      <c r="G2033" s="46" t="s">
        <v>23</v>
      </c>
      <c r="H2033" s="46" t="s">
        <v>28</v>
      </c>
      <c r="I2033" s="46"/>
      <c r="J2033" s="43">
        <v>20740</v>
      </c>
      <c r="K2033" s="43">
        <v>20740</v>
      </c>
      <c r="L2033" s="65">
        <f>L2034</f>
        <v>12.3</v>
      </c>
      <c r="P2033" s="66">
        <f>P2034</f>
        <v>12.3</v>
      </c>
      <c r="Q2033" s="53"/>
      <c r="R2033" s="54"/>
    </row>
    <row r="2034" spans="1:18" ht="24" x14ac:dyDescent="0.2">
      <c r="A2034" s="41" t="s">
        <v>42</v>
      </c>
      <c r="B2034" s="42" t="s">
        <v>464</v>
      </c>
      <c r="C2034" s="46" t="s">
        <v>21</v>
      </c>
      <c r="D2034" s="46" t="s">
        <v>99</v>
      </c>
      <c r="E2034" s="46" t="s">
        <v>40</v>
      </c>
      <c r="F2034" s="46" t="s">
        <v>26</v>
      </c>
      <c r="G2034" s="46" t="s">
        <v>23</v>
      </c>
      <c r="H2034" s="46" t="s">
        <v>43</v>
      </c>
      <c r="I2034" s="46"/>
      <c r="J2034" s="43">
        <v>20740</v>
      </c>
      <c r="K2034" s="43">
        <v>20740</v>
      </c>
      <c r="L2034" s="65">
        <f>L2035</f>
        <v>12.3</v>
      </c>
      <c r="P2034" s="66">
        <f>P2035</f>
        <v>12.3</v>
      </c>
      <c r="Q2034" s="53"/>
      <c r="R2034" s="54"/>
    </row>
    <row r="2035" spans="1:18" ht="24" x14ac:dyDescent="0.2">
      <c r="A2035" s="41" t="s">
        <v>44</v>
      </c>
      <c r="B2035" s="42" t="s">
        <v>464</v>
      </c>
      <c r="C2035" s="46" t="s">
        <v>21</v>
      </c>
      <c r="D2035" s="46" t="s">
        <v>99</v>
      </c>
      <c r="E2035" s="46" t="s">
        <v>40</v>
      </c>
      <c r="F2035" s="46" t="s">
        <v>26</v>
      </c>
      <c r="G2035" s="46" t="s">
        <v>23</v>
      </c>
      <c r="H2035" s="46" t="s">
        <v>43</v>
      </c>
      <c r="I2035" s="46" t="s">
        <v>45</v>
      </c>
      <c r="J2035" s="43">
        <v>20740</v>
      </c>
      <c r="K2035" s="43">
        <v>20740</v>
      </c>
      <c r="L2035" s="65">
        <f>L2036</f>
        <v>12.3</v>
      </c>
      <c r="P2035" s="66">
        <f>P2036</f>
        <v>12.3</v>
      </c>
      <c r="Q2035" s="53"/>
      <c r="R2035" s="54"/>
    </row>
    <row r="2036" spans="1:18" ht="60" x14ac:dyDescent="0.2">
      <c r="A2036" s="41" t="s">
        <v>46</v>
      </c>
      <c r="B2036" s="42" t="s">
        <v>464</v>
      </c>
      <c r="C2036" s="46" t="s">
        <v>21</v>
      </c>
      <c r="D2036" s="46" t="s">
        <v>99</v>
      </c>
      <c r="E2036" s="46" t="s">
        <v>40</v>
      </c>
      <c r="F2036" s="46" t="s">
        <v>26</v>
      </c>
      <c r="G2036" s="46" t="s">
        <v>47</v>
      </c>
      <c r="H2036" s="46" t="s">
        <v>28</v>
      </c>
      <c r="I2036" s="46"/>
      <c r="J2036" s="43">
        <v>12300</v>
      </c>
      <c r="K2036" s="43">
        <v>12300</v>
      </c>
      <c r="L2036" s="9">
        <f>L2037</f>
        <v>12.3</v>
      </c>
      <c r="P2036" s="9">
        <f>P2037</f>
        <v>12.3</v>
      </c>
      <c r="Q2036" s="53"/>
      <c r="R2036" s="54"/>
    </row>
    <row r="2037" spans="1:18" x14ac:dyDescent="0.2">
      <c r="A2037" s="41" t="s">
        <v>48</v>
      </c>
      <c r="B2037" s="42" t="s">
        <v>464</v>
      </c>
      <c r="C2037" s="46" t="s">
        <v>21</v>
      </c>
      <c r="D2037" s="46" t="s">
        <v>99</v>
      </c>
      <c r="E2037" s="46" t="s">
        <v>40</v>
      </c>
      <c r="F2037" s="46" t="s">
        <v>26</v>
      </c>
      <c r="G2037" s="46" t="s">
        <v>47</v>
      </c>
      <c r="H2037" s="46" t="s">
        <v>49</v>
      </c>
      <c r="I2037" s="46"/>
      <c r="J2037" s="43">
        <v>12300</v>
      </c>
      <c r="K2037" s="43">
        <v>12300</v>
      </c>
      <c r="L2037" s="55">
        <f>K2037/1000</f>
        <v>12.3</v>
      </c>
      <c r="M2037" s="12">
        <v>1</v>
      </c>
      <c r="P2037" s="56">
        <f>K2037/1000</f>
        <v>12.3</v>
      </c>
      <c r="Q2037" s="53"/>
      <c r="R2037" s="54"/>
    </row>
    <row r="2038" spans="1:18" ht="24" x14ac:dyDescent="0.2">
      <c r="A2038" s="41" t="s">
        <v>44</v>
      </c>
      <c r="B2038" s="42" t="s">
        <v>464</v>
      </c>
      <c r="C2038" s="46" t="s">
        <v>21</v>
      </c>
      <c r="D2038" s="46" t="s">
        <v>99</v>
      </c>
      <c r="E2038" s="46" t="s">
        <v>40</v>
      </c>
      <c r="F2038" s="46" t="s">
        <v>26</v>
      </c>
      <c r="G2038" s="46" t="s">
        <v>47</v>
      </c>
      <c r="H2038" s="46" t="s">
        <v>49</v>
      </c>
      <c r="I2038" s="46" t="s">
        <v>45</v>
      </c>
      <c r="J2038" s="43">
        <v>12300</v>
      </c>
      <c r="K2038" s="43">
        <v>12300</v>
      </c>
      <c r="L2038" s="65">
        <f>L2039</f>
        <v>6</v>
      </c>
      <c r="P2038" s="66">
        <f>P2039</f>
        <v>6</v>
      </c>
      <c r="Q2038" s="53"/>
      <c r="R2038" s="54"/>
    </row>
    <row r="2039" spans="1:18" ht="36" x14ac:dyDescent="0.2">
      <c r="A2039" s="41" t="s">
        <v>64</v>
      </c>
      <c r="B2039" s="42" t="s">
        <v>464</v>
      </c>
      <c r="C2039" s="46" t="s">
        <v>21</v>
      </c>
      <c r="D2039" s="46" t="s">
        <v>99</v>
      </c>
      <c r="E2039" s="46" t="s">
        <v>65</v>
      </c>
      <c r="F2039" s="46" t="s">
        <v>26</v>
      </c>
      <c r="G2039" s="46" t="s">
        <v>27</v>
      </c>
      <c r="H2039" s="46" t="s">
        <v>28</v>
      </c>
      <c r="I2039" s="46"/>
      <c r="J2039" s="47">
        <v>6000</v>
      </c>
      <c r="K2039" s="47">
        <v>6000</v>
      </c>
      <c r="L2039" s="65">
        <f>L2040</f>
        <v>6</v>
      </c>
      <c r="P2039" s="66">
        <f>P2040</f>
        <v>6</v>
      </c>
      <c r="Q2039" s="53"/>
      <c r="R2039" s="54"/>
    </row>
    <row r="2040" spans="1:18" ht="36" x14ac:dyDescent="0.2">
      <c r="A2040" s="41" t="s">
        <v>66</v>
      </c>
      <c r="B2040" s="42" t="s">
        <v>464</v>
      </c>
      <c r="C2040" s="46" t="s">
        <v>21</v>
      </c>
      <c r="D2040" s="46" t="s">
        <v>99</v>
      </c>
      <c r="E2040" s="46" t="s">
        <v>65</v>
      </c>
      <c r="F2040" s="46" t="s">
        <v>26</v>
      </c>
      <c r="G2040" s="46" t="s">
        <v>47</v>
      </c>
      <c r="H2040" s="46" t="s">
        <v>28</v>
      </c>
      <c r="I2040" s="46"/>
      <c r="J2040" s="47">
        <v>6000</v>
      </c>
      <c r="K2040" s="47">
        <v>6000</v>
      </c>
      <c r="L2040" s="65">
        <f>L2041</f>
        <v>6</v>
      </c>
      <c r="P2040" s="66">
        <f>P2041</f>
        <v>6</v>
      </c>
      <c r="Q2040" s="53"/>
      <c r="R2040" s="54"/>
    </row>
    <row r="2041" spans="1:18" ht="36" x14ac:dyDescent="0.2">
      <c r="A2041" s="41" t="s">
        <v>67</v>
      </c>
      <c r="B2041" s="42" t="s">
        <v>464</v>
      </c>
      <c r="C2041" s="46" t="s">
        <v>21</v>
      </c>
      <c r="D2041" s="46" t="s">
        <v>99</v>
      </c>
      <c r="E2041" s="46" t="s">
        <v>65</v>
      </c>
      <c r="F2041" s="46" t="s">
        <v>26</v>
      </c>
      <c r="G2041" s="46" t="s">
        <v>47</v>
      </c>
      <c r="H2041" s="46" t="s">
        <v>68</v>
      </c>
      <c r="I2041" s="46"/>
      <c r="J2041" s="47">
        <v>6000</v>
      </c>
      <c r="K2041" s="47">
        <v>6000</v>
      </c>
      <c r="L2041" s="9">
        <f>L2042</f>
        <v>6</v>
      </c>
      <c r="P2041" s="9">
        <f>P2042</f>
        <v>6</v>
      </c>
      <c r="Q2041" s="53"/>
      <c r="R2041" s="54"/>
    </row>
    <row r="2042" spans="1:18" ht="24" x14ac:dyDescent="0.2">
      <c r="A2042" s="41" t="s">
        <v>44</v>
      </c>
      <c r="B2042" s="42" t="s">
        <v>464</v>
      </c>
      <c r="C2042" s="46" t="s">
        <v>21</v>
      </c>
      <c r="D2042" s="46" t="s">
        <v>99</v>
      </c>
      <c r="E2042" s="46" t="s">
        <v>65</v>
      </c>
      <c r="F2042" s="46" t="s">
        <v>26</v>
      </c>
      <c r="G2042" s="46" t="s">
        <v>47</v>
      </c>
      <c r="H2042" s="46" t="s">
        <v>68</v>
      </c>
      <c r="I2042" s="46" t="s">
        <v>45</v>
      </c>
      <c r="J2042" s="47">
        <v>6000</v>
      </c>
      <c r="K2042" s="47">
        <v>6000</v>
      </c>
      <c r="L2042" s="55">
        <f>K2042/1000</f>
        <v>6</v>
      </c>
      <c r="M2042" s="12">
        <v>1</v>
      </c>
      <c r="P2042" s="56">
        <f>K2042/1000</f>
        <v>6</v>
      </c>
      <c r="Q2042" s="53"/>
      <c r="R2042" s="54"/>
    </row>
    <row r="2043" spans="1:18" ht="36" x14ac:dyDescent="0.2">
      <c r="A2043" s="41" t="s">
        <v>215</v>
      </c>
      <c r="B2043" s="42" t="s">
        <v>464</v>
      </c>
      <c r="C2043" s="46" t="s">
        <v>21</v>
      </c>
      <c r="D2043" s="46" t="s">
        <v>99</v>
      </c>
      <c r="E2043" s="46" t="s">
        <v>72</v>
      </c>
      <c r="F2043" s="46" t="s">
        <v>26</v>
      </c>
      <c r="G2043" s="46" t="s">
        <v>27</v>
      </c>
      <c r="H2043" s="46" t="s">
        <v>28</v>
      </c>
      <c r="I2043" s="46"/>
      <c r="J2043" s="47">
        <v>3000</v>
      </c>
      <c r="K2043" s="47">
        <v>3000</v>
      </c>
      <c r="L2043" s="51">
        <f>L2044</f>
        <v>2800.04</v>
      </c>
      <c r="P2043" s="52">
        <f>P2044</f>
        <v>2800.04</v>
      </c>
      <c r="Q2043" s="53"/>
      <c r="R2043" s="54"/>
    </row>
    <row r="2044" spans="1:18" ht="36" x14ac:dyDescent="0.2">
      <c r="A2044" s="41" t="s">
        <v>76</v>
      </c>
      <c r="B2044" s="42" t="s">
        <v>464</v>
      </c>
      <c r="C2044" s="46" t="s">
        <v>21</v>
      </c>
      <c r="D2044" s="46" t="s">
        <v>99</v>
      </c>
      <c r="E2044" s="46" t="s">
        <v>72</v>
      </c>
      <c r="F2044" s="46" t="s">
        <v>26</v>
      </c>
      <c r="G2044" s="46" t="s">
        <v>51</v>
      </c>
      <c r="H2044" s="46" t="s">
        <v>28</v>
      </c>
      <c r="I2044" s="46"/>
      <c r="J2044" s="47">
        <v>3000</v>
      </c>
      <c r="K2044" s="47">
        <v>3000</v>
      </c>
      <c r="L2044" s="51">
        <f>L2045</f>
        <v>2800.04</v>
      </c>
      <c r="P2044" s="52">
        <f>P2045</f>
        <v>2800.04</v>
      </c>
      <c r="Q2044" s="53"/>
      <c r="R2044" s="54"/>
    </row>
    <row r="2045" spans="1:18" ht="24" x14ac:dyDescent="0.2">
      <c r="A2045" s="41" t="s">
        <v>73</v>
      </c>
      <c r="B2045" s="42" t="s">
        <v>464</v>
      </c>
      <c r="C2045" s="46" t="s">
        <v>21</v>
      </c>
      <c r="D2045" s="46" t="s">
        <v>99</v>
      </c>
      <c r="E2045" s="46" t="s">
        <v>72</v>
      </c>
      <c r="F2045" s="46" t="s">
        <v>26</v>
      </c>
      <c r="G2045" s="46" t="s">
        <v>51</v>
      </c>
      <c r="H2045" s="46" t="s">
        <v>74</v>
      </c>
      <c r="I2045" s="46"/>
      <c r="J2045" s="47">
        <v>3000</v>
      </c>
      <c r="K2045" s="47">
        <v>3000</v>
      </c>
      <c r="L2045" s="51">
        <f>L2046</f>
        <v>2800.04</v>
      </c>
      <c r="P2045" s="52">
        <f>P2046</f>
        <v>2800.04</v>
      </c>
      <c r="Q2045" s="53"/>
      <c r="R2045" s="54"/>
    </row>
    <row r="2046" spans="1:18" ht="24" x14ac:dyDescent="0.2">
      <c r="A2046" s="41" t="s">
        <v>44</v>
      </c>
      <c r="B2046" s="42" t="s">
        <v>464</v>
      </c>
      <c r="C2046" s="46" t="s">
        <v>21</v>
      </c>
      <c r="D2046" s="46" t="s">
        <v>99</v>
      </c>
      <c r="E2046" s="46" t="s">
        <v>72</v>
      </c>
      <c r="F2046" s="46" t="s">
        <v>26</v>
      </c>
      <c r="G2046" s="46" t="s">
        <v>51</v>
      </c>
      <c r="H2046" s="46" t="s">
        <v>74</v>
      </c>
      <c r="I2046" s="46" t="s">
        <v>45</v>
      </c>
      <c r="J2046" s="47">
        <v>3000</v>
      </c>
      <c r="K2046" s="47">
        <v>3000</v>
      </c>
      <c r="L2046" s="51">
        <f>L2047</f>
        <v>2800.04</v>
      </c>
      <c r="P2046" s="52">
        <f>P2047</f>
        <v>2800.04</v>
      </c>
      <c r="Q2046" s="53"/>
      <c r="R2046" s="54"/>
    </row>
    <row r="2047" spans="1:18" ht="24" x14ac:dyDescent="0.2">
      <c r="A2047" s="41" t="s">
        <v>106</v>
      </c>
      <c r="B2047" s="42" t="s">
        <v>464</v>
      </c>
      <c r="C2047" s="46" t="s">
        <v>21</v>
      </c>
      <c r="D2047" s="46" t="s">
        <v>99</v>
      </c>
      <c r="E2047" s="46" t="s">
        <v>107</v>
      </c>
      <c r="F2047" s="46" t="s">
        <v>26</v>
      </c>
      <c r="G2047" s="46" t="s">
        <v>27</v>
      </c>
      <c r="H2047" s="46" t="s">
        <v>28</v>
      </c>
      <c r="I2047" s="46"/>
      <c r="J2047" s="47">
        <v>2800040</v>
      </c>
      <c r="K2047" s="47">
        <v>2800040</v>
      </c>
      <c r="L2047" s="11">
        <f>L2048</f>
        <v>2800.04</v>
      </c>
      <c r="P2047" s="11">
        <f>P2048</f>
        <v>2800.04</v>
      </c>
      <c r="Q2047" s="53"/>
      <c r="R2047" s="54"/>
    </row>
    <row r="2048" spans="1:18" ht="24" x14ac:dyDescent="0.2">
      <c r="A2048" s="41" t="s">
        <v>108</v>
      </c>
      <c r="B2048" s="42" t="s">
        <v>464</v>
      </c>
      <c r="C2048" s="46" t="s">
        <v>21</v>
      </c>
      <c r="D2048" s="46" t="s">
        <v>99</v>
      </c>
      <c r="E2048" s="46" t="s">
        <v>107</v>
      </c>
      <c r="F2048" s="46" t="s">
        <v>96</v>
      </c>
      <c r="G2048" s="46" t="s">
        <v>27</v>
      </c>
      <c r="H2048" s="46" t="s">
        <v>28</v>
      </c>
      <c r="I2048" s="46"/>
      <c r="J2048" s="47">
        <v>2800040</v>
      </c>
      <c r="K2048" s="47">
        <v>2800040</v>
      </c>
      <c r="L2048" s="55">
        <f>K2048/1000</f>
        <v>2800.04</v>
      </c>
      <c r="M2048" s="12">
        <v>1</v>
      </c>
      <c r="P2048" s="56">
        <f>K2048/1000</f>
        <v>2800.04</v>
      </c>
      <c r="Q2048" s="53"/>
      <c r="R2048" s="54"/>
    </row>
    <row r="2049" spans="1:18" ht="24" x14ac:dyDescent="0.2">
      <c r="A2049" s="41" t="s">
        <v>31</v>
      </c>
      <c r="B2049" s="42" t="s">
        <v>464</v>
      </c>
      <c r="C2049" s="46" t="s">
        <v>21</v>
      </c>
      <c r="D2049" s="46" t="s">
        <v>99</v>
      </c>
      <c r="E2049" s="46" t="s">
        <v>107</v>
      </c>
      <c r="F2049" s="46" t="s">
        <v>96</v>
      </c>
      <c r="G2049" s="46" t="s">
        <v>27</v>
      </c>
      <c r="H2049" s="46" t="s">
        <v>32</v>
      </c>
      <c r="I2049" s="46"/>
      <c r="J2049" s="47">
        <v>567050</v>
      </c>
      <c r="K2049" s="47">
        <v>567050</v>
      </c>
      <c r="L2049" s="51">
        <f>L2050</f>
        <v>2224.84</v>
      </c>
      <c r="P2049" s="52">
        <f>P2050</f>
        <v>2224.84</v>
      </c>
      <c r="Q2049" s="53"/>
      <c r="R2049" s="54"/>
    </row>
    <row r="2050" spans="1:18" ht="60" x14ac:dyDescent="0.2">
      <c r="A2050" s="41" t="s">
        <v>508</v>
      </c>
      <c r="B2050" s="42" t="s">
        <v>464</v>
      </c>
      <c r="C2050" s="46" t="s">
        <v>21</v>
      </c>
      <c r="D2050" s="46" t="s">
        <v>99</v>
      </c>
      <c r="E2050" s="46" t="s">
        <v>107</v>
      </c>
      <c r="F2050" s="46" t="s">
        <v>96</v>
      </c>
      <c r="G2050" s="46" t="s">
        <v>27</v>
      </c>
      <c r="H2050" s="46" t="s">
        <v>32</v>
      </c>
      <c r="I2050" s="46" t="s">
        <v>34</v>
      </c>
      <c r="J2050" s="47">
        <v>60940</v>
      </c>
      <c r="K2050" s="47">
        <v>60940</v>
      </c>
      <c r="L2050" s="51">
        <f>L2051</f>
        <v>2224.84</v>
      </c>
      <c r="P2050" s="52">
        <f>P2051</f>
        <v>2224.84</v>
      </c>
      <c r="Q2050" s="53"/>
      <c r="R2050" s="54"/>
    </row>
    <row r="2051" spans="1:18" ht="24" x14ac:dyDescent="0.2">
      <c r="A2051" s="41" t="s">
        <v>44</v>
      </c>
      <c r="B2051" s="42" t="s">
        <v>464</v>
      </c>
      <c r="C2051" s="46" t="s">
        <v>21</v>
      </c>
      <c r="D2051" s="46" t="s">
        <v>99</v>
      </c>
      <c r="E2051" s="46" t="s">
        <v>107</v>
      </c>
      <c r="F2051" s="46" t="s">
        <v>96</v>
      </c>
      <c r="G2051" s="46" t="s">
        <v>27</v>
      </c>
      <c r="H2051" s="46" t="s">
        <v>32</v>
      </c>
      <c r="I2051" s="46" t="s">
        <v>45</v>
      </c>
      <c r="J2051" s="47">
        <v>337140</v>
      </c>
      <c r="K2051" s="47">
        <v>337140</v>
      </c>
      <c r="L2051" s="51">
        <f>L2052</f>
        <v>2224.84</v>
      </c>
      <c r="P2051" s="52">
        <f>P2052</f>
        <v>2224.84</v>
      </c>
      <c r="Q2051" s="53"/>
      <c r="R2051" s="54"/>
    </row>
    <row r="2052" spans="1:18" x14ac:dyDescent="0.2">
      <c r="A2052" s="41" t="s">
        <v>79</v>
      </c>
      <c r="B2052" s="42" t="s">
        <v>464</v>
      </c>
      <c r="C2052" s="46" t="s">
        <v>21</v>
      </c>
      <c r="D2052" s="46" t="s">
        <v>99</v>
      </c>
      <c r="E2052" s="46" t="s">
        <v>107</v>
      </c>
      <c r="F2052" s="46" t="s">
        <v>96</v>
      </c>
      <c r="G2052" s="46" t="s">
        <v>27</v>
      </c>
      <c r="H2052" s="46" t="s">
        <v>32</v>
      </c>
      <c r="I2052" s="46" t="s">
        <v>80</v>
      </c>
      <c r="J2052" s="47">
        <v>168970</v>
      </c>
      <c r="K2052" s="47">
        <v>168970</v>
      </c>
      <c r="L2052" s="51">
        <f>L2053</f>
        <v>2224.84</v>
      </c>
      <c r="P2052" s="52">
        <f>P2053</f>
        <v>2224.84</v>
      </c>
      <c r="Q2052" s="53"/>
      <c r="R2052" s="54"/>
    </row>
    <row r="2053" spans="1:18" ht="24" x14ac:dyDescent="0.2">
      <c r="A2053" s="41" t="s">
        <v>35</v>
      </c>
      <c r="B2053" s="42" t="s">
        <v>464</v>
      </c>
      <c r="C2053" s="46" t="s">
        <v>21</v>
      </c>
      <c r="D2053" s="46" t="s">
        <v>99</v>
      </c>
      <c r="E2053" s="46" t="s">
        <v>107</v>
      </c>
      <c r="F2053" s="46" t="s">
        <v>96</v>
      </c>
      <c r="G2053" s="46" t="s">
        <v>27</v>
      </c>
      <c r="H2053" s="46" t="s">
        <v>36</v>
      </c>
      <c r="I2053" s="46"/>
      <c r="J2053" s="47">
        <v>2224840</v>
      </c>
      <c r="K2053" s="47">
        <v>2224840</v>
      </c>
      <c r="L2053" s="11">
        <f>L2054</f>
        <v>2224.84</v>
      </c>
      <c r="P2053" s="11">
        <f>P2054</f>
        <v>2224.84</v>
      </c>
      <c r="Q2053" s="53"/>
      <c r="R2053" s="54"/>
    </row>
    <row r="2054" spans="1:18" ht="60" x14ac:dyDescent="0.2">
      <c r="A2054" s="41" t="s">
        <v>508</v>
      </c>
      <c r="B2054" s="42" t="s">
        <v>464</v>
      </c>
      <c r="C2054" s="46" t="s">
        <v>21</v>
      </c>
      <c r="D2054" s="46" t="s">
        <v>99</v>
      </c>
      <c r="E2054" s="46" t="s">
        <v>107</v>
      </c>
      <c r="F2054" s="46" t="s">
        <v>96</v>
      </c>
      <c r="G2054" s="46" t="s">
        <v>27</v>
      </c>
      <c r="H2054" s="46" t="s">
        <v>36</v>
      </c>
      <c r="I2054" s="46" t="s">
        <v>34</v>
      </c>
      <c r="J2054" s="47">
        <v>2224840</v>
      </c>
      <c r="K2054" s="47">
        <v>2224840</v>
      </c>
      <c r="L2054" s="55">
        <f>K2054/1000</f>
        <v>2224.84</v>
      </c>
      <c r="M2054" s="12">
        <v>1</v>
      </c>
      <c r="P2054" s="56">
        <f>K2054/1000</f>
        <v>2224.84</v>
      </c>
      <c r="Q2054" s="53"/>
      <c r="R2054" s="54"/>
    </row>
    <row r="2055" spans="1:18" ht="24" x14ac:dyDescent="0.2">
      <c r="A2055" s="41" t="s">
        <v>81</v>
      </c>
      <c r="B2055" s="42" t="s">
        <v>464</v>
      </c>
      <c r="C2055" s="46" t="s">
        <v>21</v>
      </c>
      <c r="D2055" s="46" t="s">
        <v>99</v>
      </c>
      <c r="E2055" s="42" t="s">
        <v>107</v>
      </c>
      <c r="F2055" s="42" t="s">
        <v>96</v>
      </c>
      <c r="G2055" s="42" t="s">
        <v>27</v>
      </c>
      <c r="H2055" s="42" t="s">
        <v>82</v>
      </c>
      <c r="I2055" s="46"/>
      <c r="J2055" s="47">
        <v>8150</v>
      </c>
      <c r="K2055" s="47">
        <v>8150</v>
      </c>
      <c r="L2055" s="51">
        <f>L2056</f>
        <v>1612.7800000000002</v>
      </c>
      <c r="P2055" s="52">
        <f>P2056</f>
        <v>1612.7800000000002</v>
      </c>
      <c r="Q2055" s="53"/>
      <c r="R2055" s="54"/>
    </row>
    <row r="2056" spans="1:18" ht="24" x14ac:dyDescent="0.2">
      <c r="A2056" s="41" t="s">
        <v>44</v>
      </c>
      <c r="B2056" s="42" t="s">
        <v>464</v>
      </c>
      <c r="C2056" s="46" t="s">
        <v>21</v>
      </c>
      <c r="D2056" s="46" t="s">
        <v>99</v>
      </c>
      <c r="E2056" s="42" t="s">
        <v>107</v>
      </c>
      <c r="F2056" s="42" t="s">
        <v>96</v>
      </c>
      <c r="G2056" s="42" t="s">
        <v>27</v>
      </c>
      <c r="H2056" s="42" t="s">
        <v>82</v>
      </c>
      <c r="I2056" s="46" t="s">
        <v>45</v>
      </c>
      <c r="J2056" s="47">
        <v>8150</v>
      </c>
      <c r="K2056" s="47">
        <v>8150</v>
      </c>
      <c r="L2056" s="51">
        <f>L2057+L2069+L2074</f>
        <v>1612.7800000000002</v>
      </c>
      <c r="P2056" s="52">
        <f>P2057+P2069+P2074</f>
        <v>1612.7800000000002</v>
      </c>
      <c r="Q2056" s="53"/>
      <c r="R2056" s="54"/>
    </row>
    <row r="2057" spans="1:18" hidden="1" x14ac:dyDescent="0.2">
      <c r="A2057" s="41" t="s">
        <v>93</v>
      </c>
      <c r="B2057" s="42" t="s">
        <v>464</v>
      </c>
      <c r="C2057" s="42" t="s">
        <v>21</v>
      </c>
      <c r="D2057" s="42" t="s">
        <v>99</v>
      </c>
      <c r="E2057" s="46" t="s">
        <v>94</v>
      </c>
      <c r="F2057" s="46" t="s">
        <v>26</v>
      </c>
      <c r="G2057" s="46" t="s">
        <v>27</v>
      </c>
      <c r="H2057" s="46" t="s">
        <v>28</v>
      </c>
      <c r="I2057" s="46"/>
      <c r="J2057" s="47">
        <v>0</v>
      </c>
      <c r="K2057" s="47">
        <v>0</v>
      </c>
      <c r="L2057" s="51">
        <f>L2058+L2062+L2065</f>
        <v>1568.8400000000001</v>
      </c>
      <c r="P2057" s="52">
        <f>P2058+P2062+P2065</f>
        <v>1568.8400000000001</v>
      </c>
      <c r="Q2057" s="53"/>
      <c r="R2057" s="54"/>
    </row>
    <row r="2058" spans="1:18" hidden="1" x14ac:dyDescent="0.2">
      <c r="A2058" s="41" t="s">
        <v>95</v>
      </c>
      <c r="B2058" s="42" t="s">
        <v>464</v>
      </c>
      <c r="C2058" s="42" t="s">
        <v>21</v>
      </c>
      <c r="D2058" s="42" t="s">
        <v>99</v>
      </c>
      <c r="E2058" s="46" t="s">
        <v>94</v>
      </c>
      <c r="F2058" s="46" t="s">
        <v>96</v>
      </c>
      <c r="G2058" s="46" t="s">
        <v>27</v>
      </c>
      <c r="H2058" s="46" t="s">
        <v>28</v>
      </c>
      <c r="I2058" s="46"/>
      <c r="J2058" s="47">
        <v>0</v>
      </c>
      <c r="K2058" s="47">
        <v>0</v>
      </c>
      <c r="L2058" s="51">
        <f>L2059</f>
        <v>740.48</v>
      </c>
      <c r="P2058" s="52">
        <f>P2059</f>
        <v>740.48</v>
      </c>
      <c r="Q2058" s="53"/>
      <c r="R2058" s="54"/>
    </row>
    <row r="2059" spans="1:18" ht="72" hidden="1" x14ac:dyDescent="0.2">
      <c r="A2059" s="41" t="s">
        <v>517</v>
      </c>
      <c r="B2059" s="42" t="s">
        <v>464</v>
      </c>
      <c r="C2059" s="42" t="s">
        <v>21</v>
      </c>
      <c r="D2059" s="42" t="s">
        <v>99</v>
      </c>
      <c r="E2059" s="46" t="s">
        <v>94</v>
      </c>
      <c r="F2059" s="46" t="s">
        <v>96</v>
      </c>
      <c r="G2059" s="46" t="s">
        <v>27</v>
      </c>
      <c r="H2059" s="46" t="s">
        <v>518</v>
      </c>
      <c r="I2059" s="46"/>
      <c r="J2059" s="47">
        <v>0</v>
      </c>
      <c r="K2059" s="47">
        <v>0</v>
      </c>
      <c r="L2059" s="11">
        <f>L2060+L2061</f>
        <v>740.48</v>
      </c>
      <c r="P2059" s="11">
        <f>P2060+P2061</f>
        <v>740.48</v>
      </c>
      <c r="Q2059" s="53"/>
      <c r="R2059" s="54"/>
    </row>
    <row r="2060" spans="1:18" ht="24" hidden="1" x14ac:dyDescent="0.2">
      <c r="A2060" s="41" t="s">
        <v>44</v>
      </c>
      <c r="B2060" s="42" t="s">
        <v>464</v>
      </c>
      <c r="C2060" s="42" t="s">
        <v>21</v>
      </c>
      <c r="D2060" s="42" t="s">
        <v>99</v>
      </c>
      <c r="E2060" s="46" t="s">
        <v>94</v>
      </c>
      <c r="F2060" s="46" t="s">
        <v>96</v>
      </c>
      <c r="G2060" s="46" t="s">
        <v>27</v>
      </c>
      <c r="H2060" s="46" t="s">
        <v>518</v>
      </c>
      <c r="I2060" s="46" t="s">
        <v>45</v>
      </c>
      <c r="J2060" s="47">
        <v>0</v>
      </c>
      <c r="K2060" s="47">
        <v>0</v>
      </c>
      <c r="L2060" s="55">
        <f>K2060/1000</f>
        <v>0</v>
      </c>
      <c r="M2060" s="12">
        <v>1</v>
      </c>
      <c r="P2060" s="56">
        <f>K2060/1000</f>
        <v>0</v>
      </c>
      <c r="Q2060" s="53"/>
      <c r="R2060" s="54"/>
    </row>
    <row r="2061" spans="1:18" x14ac:dyDescent="0.2">
      <c r="A2061" s="41" t="s">
        <v>140</v>
      </c>
      <c r="B2061" s="42" t="s">
        <v>464</v>
      </c>
      <c r="C2061" s="46" t="s">
        <v>38</v>
      </c>
      <c r="D2061" s="46"/>
      <c r="E2061" s="46"/>
      <c r="F2061" s="46"/>
      <c r="G2061" s="46"/>
      <c r="H2061" s="46"/>
      <c r="I2061" s="46"/>
      <c r="J2061" s="47">
        <v>740480</v>
      </c>
      <c r="K2061" s="47">
        <v>740480</v>
      </c>
      <c r="L2061" s="55">
        <f>K2061/1000</f>
        <v>740.48</v>
      </c>
      <c r="M2061" s="12">
        <v>1</v>
      </c>
      <c r="P2061" s="56">
        <f>K2061/1000</f>
        <v>740.48</v>
      </c>
      <c r="Q2061" s="53"/>
      <c r="R2061" s="54"/>
    </row>
    <row r="2062" spans="1:18" x14ac:dyDescent="0.2">
      <c r="A2062" s="41" t="s">
        <v>147</v>
      </c>
      <c r="B2062" s="42" t="s">
        <v>464</v>
      </c>
      <c r="C2062" s="46" t="s">
        <v>38</v>
      </c>
      <c r="D2062" s="46" t="s">
        <v>55</v>
      </c>
      <c r="E2062" s="46"/>
      <c r="F2062" s="46"/>
      <c r="G2062" s="46"/>
      <c r="H2062" s="46"/>
      <c r="I2062" s="68"/>
      <c r="J2062" s="47">
        <v>740480</v>
      </c>
      <c r="K2062" s="47">
        <v>740480</v>
      </c>
      <c r="L2062" s="51">
        <f>L2063</f>
        <v>740.48</v>
      </c>
      <c r="P2062" s="52">
        <f>P2063</f>
        <v>740.48</v>
      </c>
      <c r="Q2062" s="53"/>
      <c r="R2062" s="54"/>
    </row>
    <row r="2063" spans="1:18" ht="60" x14ac:dyDescent="0.2">
      <c r="A2063" s="41" t="s">
        <v>148</v>
      </c>
      <c r="B2063" s="42" t="s">
        <v>464</v>
      </c>
      <c r="C2063" s="46" t="s">
        <v>38</v>
      </c>
      <c r="D2063" s="46" t="s">
        <v>55</v>
      </c>
      <c r="E2063" s="46" t="s">
        <v>149</v>
      </c>
      <c r="F2063" s="46" t="s">
        <v>26</v>
      </c>
      <c r="G2063" s="46" t="s">
        <v>27</v>
      </c>
      <c r="H2063" s="46" t="s">
        <v>28</v>
      </c>
      <c r="I2063" s="68"/>
      <c r="J2063" s="47">
        <v>740480</v>
      </c>
      <c r="K2063" s="47">
        <v>740480</v>
      </c>
      <c r="L2063" s="11">
        <f>L2064</f>
        <v>740.48</v>
      </c>
      <c r="P2063" s="11">
        <f>P2064</f>
        <v>740.48</v>
      </c>
      <c r="Q2063" s="53"/>
      <c r="R2063" s="54"/>
    </row>
    <row r="2064" spans="1:18" ht="24" x14ac:dyDescent="0.2">
      <c r="A2064" s="41" t="s">
        <v>150</v>
      </c>
      <c r="B2064" s="42" t="s">
        <v>464</v>
      </c>
      <c r="C2064" s="46" t="s">
        <v>38</v>
      </c>
      <c r="D2064" s="46" t="s">
        <v>55</v>
      </c>
      <c r="E2064" s="46" t="s">
        <v>149</v>
      </c>
      <c r="F2064" s="46" t="s">
        <v>26</v>
      </c>
      <c r="G2064" s="46" t="s">
        <v>21</v>
      </c>
      <c r="H2064" s="46" t="s">
        <v>28</v>
      </c>
      <c r="I2064" s="68"/>
      <c r="J2064" s="47">
        <v>740480</v>
      </c>
      <c r="K2064" s="47">
        <v>740480</v>
      </c>
      <c r="L2064" s="55">
        <f>K2064/1000</f>
        <v>740.48</v>
      </c>
      <c r="M2064" s="12">
        <v>1</v>
      </c>
      <c r="P2064" s="56">
        <f>K2064/1000</f>
        <v>740.48</v>
      </c>
      <c r="Q2064" s="53"/>
      <c r="R2064" s="54"/>
    </row>
    <row r="2065" spans="1:18" ht="36" x14ac:dyDescent="0.2">
      <c r="A2065" s="41" t="s">
        <v>400</v>
      </c>
      <c r="B2065" s="42" t="s">
        <v>464</v>
      </c>
      <c r="C2065" s="46" t="s">
        <v>38</v>
      </c>
      <c r="D2065" s="46" t="s">
        <v>55</v>
      </c>
      <c r="E2065" s="46" t="s">
        <v>149</v>
      </c>
      <c r="F2065" s="46" t="s">
        <v>26</v>
      </c>
      <c r="G2065" s="46" t="s">
        <v>21</v>
      </c>
      <c r="H2065" s="46" t="s">
        <v>401</v>
      </c>
      <c r="I2065" s="68"/>
      <c r="J2065" s="47">
        <v>740480</v>
      </c>
      <c r="K2065" s="47">
        <v>740480</v>
      </c>
      <c r="L2065" s="51">
        <f>L2066</f>
        <v>87.88</v>
      </c>
      <c r="P2065" s="52">
        <f>P2066</f>
        <v>87.88</v>
      </c>
      <c r="Q2065" s="53"/>
      <c r="R2065" s="54"/>
    </row>
    <row r="2066" spans="1:18" ht="24" x14ac:dyDescent="0.2">
      <c r="A2066" s="41" t="s">
        <v>44</v>
      </c>
      <c r="B2066" s="42" t="s">
        <v>464</v>
      </c>
      <c r="C2066" s="46" t="s">
        <v>38</v>
      </c>
      <c r="D2066" s="46" t="s">
        <v>55</v>
      </c>
      <c r="E2066" s="46" t="s">
        <v>149</v>
      </c>
      <c r="F2066" s="46" t="s">
        <v>26</v>
      </c>
      <c r="G2066" s="46" t="s">
        <v>21</v>
      </c>
      <c r="H2066" s="46" t="s">
        <v>401</v>
      </c>
      <c r="I2066" s="46" t="s">
        <v>45</v>
      </c>
      <c r="J2066" s="47">
        <v>740480</v>
      </c>
      <c r="K2066" s="47">
        <v>740480</v>
      </c>
      <c r="L2066" s="11">
        <f>L2067+L2068</f>
        <v>87.88</v>
      </c>
      <c r="P2066" s="11">
        <f>P2067+P2068</f>
        <v>87.88</v>
      </c>
      <c r="Q2066" s="53"/>
      <c r="R2066" s="54"/>
    </row>
    <row r="2067" spans="1:18" x14ac:dyDescent="0.2">
      <c r="A2067" s="41" t="s">
        <v>168</v>
      </c>
      <c r="B2067" s="42" t="s">
        <v>464</v>
      </c>
      <c r="C2067" s="46" t="s">
        <v>51</v>
      </c>
      <c r="D2067" s="46"/>
      <c r="E2067" s="46"/>
      <c r="F2067" s="46"/>
      <c r="G2067" s="46"/>
      <c r="H2067" s="46"/>
      <c r="I2067" s="46"/>
      <c r="J2067" s="47">
        <v>43940</v>
      </c>
      <c r="K2067" s="47">
        <v>43940</v>
      </c>
      <c r="L2067" s="55">
        <f>K2067/1000</f>
        <v>43.94</v>
      </c>
      <c r="M2067" s="12">
        <v>1</v>
      </c>
      <c r="P2067" s="56">
        <f>K2067/1000</f>
        <v>43.94</v>
      </c>
      <c r="Q2067" s="53"/>
      <c r="R2067" s="54"/>
    </row>
    <row r="2068" spans="1:18" x14ac:dyDescent="0.2">
      <c r="A2068" s="41" t="s">
        <v>169</v>
      </c>
      <c r="B2068" s="42" t="s">
        <v>464</v>
      </c>
      <c r="C2068" s="46" t="s">
        <v>51</v>
      </c>
      <c r="D2068" s="46" t="s">
        <v>47</v>
      </c>
      <c r="E2068" s="46"/>
      <c r="F2068" s="46"/>
      <c r="G2068" s="46"/>
      <c r="H2068" s="46"/>
      <c r="I2068" s="46"/>
      <c r="J2068" s="47">
        <v>43940</v>
      </c>
      <c r="K2068" s="47">
        <v>43940</v>
      </c>
      <c r="L2068" s="55">
        <f>K2068/1000</f>
        <v>43.94</v>
      </c>
      <c r="M2068" s="12">
        <v>1</v>
      </c>
      <c r="P2068" s="56">
        <f>K2068/1000</f>
        <v>43.94</v>
      </c>
      <c r="Q2068" s="53"/>
      <c r="R2068" s="54"/>
    </row>
    <row r="2069" spans="1:18" ht="36" x14ac:dyDescent="0.2">
      <c r="A2069" s="41" t="s">
        <v>170</v>
      </c>
      <c r="B2069" s="42" t="s">
        <v>464</v>
      </c>
      <c r="C2069" s="46" t="s">
        <v>51</v>
      </c>
      <c r="D2069" s="46" t="s">
        <v>47</v>
      </c>
      <c r="E2069" s="46" t="s">
        <v>99</v>
      </c>
      <c r="F2069" s="46" t="s">
        <v>26</v>
      </c>
      <c r="G2069" s="46" t="s">
        <v>27</v>
      </c>
      <c r="H2069" s="46" t="s">
        <v>28</v>
      </c>
      <c r="I2069" s="46"/>
      <c r="J2069" s="47">
        <v>43940</v>
      </c>
      <c r="K2069" s="47">
        <v>43940</v>
      </c>
      <c r="L2069" s="51">
        <f>L2070</f>
        <v>43.94</v>
      </c>
      <c r="P2069" s="52">
        <f>P2070</f>
        <v>43.94</v>
      </c>
      <c r="Q2069" s="53"/>
      <c r="R2069" s="54"/>
    </row>
    <row r="2070" spans="1:18" ht="24" x14ac:dyDescent="0.2">
      <c r="A2070" s="41" t="s">
        <v>591</v>
      </c>
      <c r="B2070" s="42" t="s">
        <v>464</v>
      </c>
      <c r="C2070" s="46" t="s">
        <v>51</v>
      </c>
      <c r="D2070" s="46" t="s">
        <v>47</v>
      </c>
      <c r="E2070" s="46" t="s">
        <v>99</v>
      </c>
      <c r="F2070" s="46" t="s">
        <v>26</v>
      </c>
      <c r="G2070" s="46" t="s">
        <v>23</v>
      </c>
      <c r="H2070" s="46" t="s">
        <v>28</v>
      </c>
      <c r="I2070" s="46"/>
      <c r="J2070" s="47">
        <v>43940</v>
      </c>
      <c r="K2070" s="47">
        <v>43940</v>
      </c>
      <c r="L2070" s="51">
        <f>L2071</f>
        <v>43.94</v>
      </c>
      <c r="P2070" s="52">
        <f>P2071</f>
        <v>43.94</v>
      </c>
      <c r="Q2070" s="53"/>
      <c r="R2070" s="54"/>
    </row>
    <row r="2071" spans="1:18" hidden="1" x14ac:dyDescent="0.2">
      <c r="A2071" s="41" t="s">
        <v>407</v>
      </c>
      <c r="B2071" s="42" t="s">
        <v>464</v>
      </c>
      <c r="C2071" s="46" t="s">
        <v>51</v>
      </c>
      <c r="D2071" s="46" t="s">
        <v>47</v>
      </c>
      <c r="E2071" s="46" t="s">
        <v>99</v>
      </c>
      <c r="F2071" s="46" t="s">
        <v>26</v>
      </c>
      <c r="G2071" s="46" t="s">
        <v>23</v>
      </c>
      <c r="H2071" s="46" t="s">
        <v>408</v>
      </c>
      <c r="I2071" s="46"/>
      <c r="J2071" s="47">
        <v>0</v>
      </c>
      <c r="K2071" s="47">
        <v>0</v>
      </c>
      <c r="L2071" s="11">
        <f>L2072+L2073</f>
        <v>43.94</v>
      </c>
      <c r="P2071" s="11">
        <f>P2072+P2073</f>
        <v>43.94</v>
      </c>
      <c r="Q2071" s="53"/>
      <c r="R2071" s="54"/>
    </row>
    <row r="2072" spans="1:18" ht="24" hidden="1" x14ac:dyDescent="0.2">
      <c r="A2072" s="41" t="s">
        <v>44</v>
      </c>
      <c r="B2072" s="42" t="s">
        <v>464</v>
      </c>
      <c r="C2072" s="46" t="s">
        <v>51</v>
      </c>
      <c r="D2072" s="46" t="s">
        <v>47</v>
      </c>
      <c r="E2072" s="46" t="s">
        <v>99</v>
      </c>
      <c r="F2072" s="46" t="s">
        <v>26</v>
      </c>
      <c r="G2072" s="46" t="s">
        <v>23</v>
      </c>
      <c r="H2072" s="46" t="s">
        <v>408</v>
      </c>
      <c r="I2072" s="46" t="s">
        <v>45</v>
      </c>
      <c r="J2072" s="47">
        <v>0</v>
      </c>
      <c r="K2072" s="47">
        <v>0</v>
      </c>
      <c r="L2072" s="55">
        <f>K2072/1000</f>
        <v>0</v>
      </c>
      <c r="M2072" s="12">
        <v>1</v>
      </c>
      <c r="P2072" s="56">
        <f>K2072/1000</f>
        <v>0</v>
      </c>
      <c r="Q2072" s="53"/>
      <c r="R2072" s="54"/>
    </row>
    <row r="2073" spans="1:18" ht="24" x14ac:dyDescent="0.2">
      <c r="A2073" s="41" t="s">
        <v>409</v>
      </c>
      <c r="B2073" s="42" t="s">
        <v>464</v>
      </c>
      <c r="C2073" s="46" t="s">
        <v>51</v>
      </c>
      <c r="D2073" s="46" t="s">
        <v>47</v>
      </c>
      <c r="E2073" s="46" t="s">
        <v>99</v>
      </c>
      <c r="F2073" s="46" t="s">
        <v>26</v>
      </c>
      <c r="G2073" s="46" t="s">
        <v>23</v>
      </c>
      <c r="H2073" s="46" t="s">
        <v>410</v>
      </c>
      <c r="I2073" s="46"/>
      <c r="J2073" s="47">
        <v>43940</v>
      </c>
      <c r="K2073" s="47">
        <v>43940</v>
      </c>
      <c r="L2073" s="55">
        <f>K2073/1000</f>
        <v>43.94</v>
      </c>
      <c r="M2073" s="12">
        <v>1</v>
      </c>
      <c r="P2073" s="56">
        <f>K2073/1000</f>
        <v>43.94</v>
      </c>
      <c r="Q2073" s="53"/>
      <c r="R2073" s="54"/>
    </row>
    <row r="2074" spans="1:18" ht="24" x14ac:dyDescent="0.2">
      <c r="A2074" s="41" t="s">
        <v>44</v>
      </c>
      <c r="B2074" s="42" t="s">
        <v>464</v>
      </c>
      <c r="C2074" s="46" t="s">
        <v>51</v>
      </c>
      <c r="D2074" s="46" t="s">
        <v>47</v>
      </c>
      <c r="E2074" s="46" t="s">
        <v>99</v>
      </c>
      <c r="F2074" s="46" t="s">
        <v>26</v>
      </c>
      <c r="G2074" s="46" t="s">
        <v>23</v>
      </c>
      <c r="H2074" s="46" t="s">
        <v>410</v>
      </c>
      <c r="I2074" s="46" t="s">
        <v>45</v>
      </c>
      <c r="J2074" s="47">
        <v>43940</v>
      </c>
      <c r="K2074" s="47">
        <v>43940</v>
      </c>
      <c r="L2074" s="51">
        <f>L2075</f>
        <v>0</v>
      </c>
      <c r="P2074" s="52">
        <f>P2075</f>
        <v>0</v>
      </c>
      <c r="Q2074" s="53"/>
      <c r="R2074" s="54"/>
    </row>
    <row r="2075" spans="1:18" ht="24" hidden="1" x14ac:dyDescent="0.2">
      <c r="A2075" s="41" t="s">
        <v>171</v>
      </c>
      <c r="B2075" s="42" t="s">
        <v>464</v>
      </c>
      <c r="C2075" s="46" t="s">
        <v>51</v>
      </c>
      <c r="D2075" s="46" t="s">
        <v>47</v>
      </c>
      <c r="E2075" s="46" t="s">
        <v>99</v>
      </c>
      <c r="F2075" s="46" t="s">
        <v>26</v>
      </c>
      <c r="G2075" s="46" t="s">
        <v>47</v>
      </c>
      <c r="H2075" s="46" t="s">
        <v>28</v>
      </c>
      <c r="I2075" s="46"/>
      <c r="J2075" s="47">
        <v>0</v>
      </c>
      <c r="K2075" s="47">
        <v>0</v>
      </c>
      <c r="L2075" s="51">
        <f>L2076</f>
        <v>0</v>
      </c>
      <c r="P2075" s="52">
        <f>P2076</f>
        <v>0</v>
      </c>
      <c r="Q2075" s="53"/>
      <c r="R2075" s="54"/>
    </row>
    <row r="2076" spans="1:18" ht="24" hidden="1" x14ac:dyDescent="0.2">
      <c r="A2076" s="41" t="s">
        <v>411</v>
      </c>
      <c r="B2076" s="42" t="s">
        <v>464</v>
      </c>
      <c r="C2076" s="46" t="s">
        <v>51</v>
      </c>
      <c r="D2076" s="46" t="s">
        <v>47</v>
      </c>
      <c r="E2076" s="46" t="s">
        <v>99</v>
      </c>
      <c r="F2076" s="46" t="s">
        <v>26</v>
      </c>
      <c r="G2076" s="46" t="s">
        <v>47</v>
      </c>
      <c r="H2076" s="46" t="s">
        <v>412</v>
      </c>
      <c r="I2076" s="46"/>
      <c r="J2076" s="47">
        <v>0</v>
      </c>
      <c r="K2076" s="47">
        <v>0</v>
      </c>
      <c r="L2076" s="11">
        <f>L2077</f>
        <v>0</v>
      </c>
      <c r="P2076" s="11">
        <f>P2077</f>
        <v>0</v>
      </c>
      <c r="Q2076" s="53"/>
      <c r="R2076" s="54"/>
    </row>
    <row r="2077" spans="1:18" ht="24" hidden="1" x14ac:dyDescent="0.2">
      <c r="A2077" s="41" t="s">
        <v>44</v>
      </c>
      <c r="B2077" s="42" t="s">
        <v>464</v>
      </c>
      <c r="C2077" s="46" t="s">
        <v>51</v>
      </c>
      <c r="D2077" s="46" t="s">
        <v>47</v>
      </c>
      <c r="E2077" s="46" t="s">
        <v>99</v>
      </c>
      <c r="F2077" s="46" t="s">
        <v>26</v>
      </c>
      <c r="G2077" s="46" t="s">
        <v>47</v>
      </c>
      <c r="H2077" s="46" t="s">
        <v>412</v>
      </c>
      <c r="I2077" s="46" t="s">
        <v>45</v>
      </c>
      <c r="J2077" s="47">
        <v>0</v>
      </c>
      <c r="K2077" s="47">
        <v>0</v>
      </c>
      <c r="L2077" s="55">
        <f>K2077/1000</f>
        <v>0</v>
      </c>
      <c r="M2077" s="12">
        <v>1</v>
      </c>
      <c r="P2077" s="56">
        <f>K2077/1000</f>
        <v>0</v>
      </c>
      <c r="Q2077" s="53"/>
      <c r="R2077" s="54"/>
    </row>
    <row r="2078" spans="1:18" ht="24" hidden="1" x14ac:dyDescent="0.2">
      <c r="A2078" s="41" t="s">
        <v>413</v>
      </c>
      <c r="B2078" s="42" t="s">
        <v>464</v>
      </c>
      <c r="C2078" s="46" t="s">
        <v>51</v>
      </c>
      <c r="D2078" s="46" t="s">
        <v>47</v>
      </c>
      <c r="E2078" s="46" t="s">
        <v>99</v>
      </c>
      <c r="F2078" s="46" t="s">
        <v>26</v>
      </c>
      <c r="G2078" s="46" t="s">
        <v>47</v>
      </c>
      <c r="H2078" s="46" t="s">
        <v>414</v>
      </c>
      <c r="I2078" s="46"/>
      <c r="J2078" s="47">
        <v>0</v>
      </c>
      <c r="K2078" s="47">
        <v>0</v>
      </c>
      <c r="L2078" s="51">
        <f t="shared" ref="L2078:L2084" si="20">L2079</f>
        <v>0</v>
      </c>
      <c r="P2078" s="52">
        <f t="shared" ref="P2078:P2084" si="21">P2079</f>
        <v>0</v>
      </c>
      <c r="Q2078" s="53"/>
      <c r="R2078" s="54"/>
    </row>
    <row r="2079" spans="1:18" ht="24" hidden="1" x14ac:dyDescent="0.2">
      <c r="A2079" s="41" t="s">
        <v>44</v>
      </c>
      <c r="B2079" s="42" t="s">
        <v>464</v>
      </c>
      <c r="C2079" s="46" t="s">
        <v>51</v>
      </c>
      <c r="D2079" s="46" t="s">
        <v>47</v>
      </c>
      <c r="E2079" s="46" t="s">
        <v>99</v>
      </c>
      <c r="F2079" s="46" t="s">
        <v>26</v>
      </c>
      <c r="G2079" s="46" t="s">
        <v>47</v>
      </c>
      <c r="H2079" s="46" t="s">
        <v>414</v>
      </c>
      <c r="I2079" s="46" t="s">
        <v>45</v>
      </c>
      <c r="J2079" s="47">
        <v>0</v>
      </c>
      <c r="K2079" s="47">
        <v>0</v>
      </c>
      <c r="L2079" s="51">
        <f t="shared" si="20"/>
        <v>0</v>
      </c>
      <c r="P2079" s="52">
        <f t="shared" si="21"/>
        <v>0</v>
      </c>
      <c r="Q2079" s="53"/>
      <c r="R2079" s="54"/>
    </row>
    <row r="2080" spans="1:18" ht="36" hidden="1" x14ac:dyDescent="0.2">
      <c r="A2080" s="41" t="s">
        <v>415</v>
      </c>
      <c r="B2080" s="42" t="s">
        <v>464</v>
      </c>
      <c r="C2080" s="46" t="s">
        <v>51</v>
      </c>
      <c r="D2080" s="46" t="s">
        <v>47</v>
      </c>
      <c r="E2080" s="46" t="s">
        <v>99</v>
      </c>
      <c r="F2080" s="46" t="s">
        <v>26</v>
      </c>
      <c r="G2080" s="46" t="s">
        <v>47</v>
      </c>
      <c r="H2080" s="46" t="s">
        <v>416</v>
      </c>
      <c r="I2080" s="46"/>
      <c r="J2080" s="47">
        <v>0</v>
      </c>
      <c r="K2080" s="47">
        <v>0</v>
      </c>
      <c r="L2080" s="51">
        <f t="shared" si="20"/>
        <v>0</v>
      </c>
      <c r="P2080" s="52">
        <f t="shared" si="21"/>
        <v>0</v>
      </c>
      <c r="Q2080" s="53"/>
      <c r="R2080" s="54"/>
    </row>
    <row r="2081" spans="1:18" ht="24" hidden="1" x14ac:dyDescent="0.2">
      <c r="A2081" s="41" t="s">
        <v>44</v>
      </c>
      <c r="B2081" s="42" t="s">
        <v>464</v>
      </c>
      <c r="C2081" s="46" t="s">
        <v>51</v>
      </c>
      <c r="D2081" s="46" t="s">
        <v>47</v>
      </c>
      <c r="E2081" s="46" t="s">
        <v>99</v>
      </c>
      <c r="F2081" s="46" t="s">
        <v>26</v>
      </c>
      <c r="G2081" s="46" t="s">
        <v>47</v>
      </c>
      <c r="H2081" s="46" t="s">
        <v>416</v>
      </c>
      <c r="I2081" s="46" t="s">
        <v>45</v>
      </c>
      <c r="J2081" s="47">
        <v>0</v>
      </c>
      <c r="K2081" s="47">
        <v>0</v>
      </c>
      <c r="L2081" s="51">
        <f t="shared" si="20"/>
        <v>0</v>
      </c>
      <c r="P2081" s="52">
        <f t="shared" si="21"/>
        <v>0</v>
      </c>
      <c r="Q2081" s="53"/>
      <c r="R2081" s="54"/>
    </row>
    <row r="2082" spans="1:18" hidden="1" x14ac:dyDescent="0.2">
      <c r="A2082" s="41" t="s">
        <v>417</v>
      </c>
      <c r="B2082" s="42" t="s">
        <v>464</v>
      </c>
      <c r="C2082" s="46" t="s">
        <v>51</v>
      </c>
      <c r="D2082" s="46" t="s">
        <v>47</v>
      </c>
      <c r="E2082" s="46" t="s">
        <v>99</v>
      </c>
      <c r="F2082" s="46" t="s">
        <v>26</v>
      </c>
      <c r="G2082" s="46" t="s">
        <v>47</v>
      </c>
      <c r="H2082" s="46" t="s">
        <v>418</v>
      </c>
      <c r="I2082" s="46"/>
      <c r="J2082" s="47">
        <v>0</v>
      </c>
      <c r="K2082" s="47">
        <v>0</v>
      </c>
      <c r="L2082" s="51">
        <f t="shared" si="20"/>
        <v>0</v>
      </c>
      <c r="P2082" s="52">
        <f t="shared" si="21"/>
        <v>0</v>
      </c>
      <c r="Q2082" s="53"/>
      <c r="R2082" s="54"/>
    </row>
    <row r="2083" spans="1:18" ht="24" hidden="1" x14ac:dyDescent="0.2">
      <c r="A2083" s="41" t="s">
        <v>44</v>
      </c>
      <c r="B2083" s="42" t="s">
        <v>464</v>
      </c>
      <c r="C2083" s="46" t="s">
        <v>51</v>
      </c>
      <c r="D2083" s="46" t="s">
        <v>47</v>
      </c>
      <c r="E2083" s="46" t="s">
        <v>99</v>
      </c>
      <c r="F2083" s="46" t="s">
        <v>26</v>
      </c>
      <c r="G2083" s="46" t="s">
        <v>47</v>
      </c>
      <c r="H2083" s="46" t="s">
        <v>418</v>
      </c>
      <c r="I2083" s="46" t="s">
        <v>45</v>
      </c>
      <c r="J2083" s="47">
        <v>0</v>
      </c>
      <c r="K2083" s="47">
        <v>0</v>
      </c>
      <c r="L2083" s="51">
        <f t="shared" si="20"/>
        <v>0</v>
      </c>
      <c r="P2083" s="52">
        <f t="shared" si="21"/>
        <v>0</v>
      </c>
      <c r="Q2083" s="53"/>
      <c r="R2083" s="54"/>
    </row>
    <row r="2084" spans="1:18" hidden="1" x14ac:dyDescent="0.2">
      <c r="A2084" s="41" t="s">
        <v>419</v>
      </c>
      <c r="B2084" s="42" t="s">
        <v>464</v>
      </c>
      <c r="C2084" s="46" t="s">
        <v>51</v>
      </c>
      <c r="D2084" s="46" t="s">
        <v>47</v>
      </c>
      <c r="E2084" s="46" t="s">
        <v>99</v>
      </c>
      <c r="F2084" s="46" t="s">
        <v>26</v>
      </c>
      <c r="G2084" s="46" t="s">
        <v>47</v>
      </c>
      <c r="H2084" s="46" t="s">
        <v>420</v>
      </c>
      <c r="I2084" s="46"/>
      <c r="J2084" s="47">
        <v>0</v>
      </c>
      <c r="K2084" s="47">
        <v>0</v>
      </c>
      <c r="L2084" s="11">
        <f t="shared" si="20"/>
        <v>0</v>
      </c>
      <c r="P2084" s="11">
        <f t="shared" si="21"/>
        <v>0</v>
      </c>
      <c r="Q2084" s="53"/>
      <c r="R2084" s="54"/>
    </row>
    <row r="2085" spans="1:18" ht="24" hidden="1" x14ac:dyDescent="0.2">
      <c r="A2085" s="41" t="s">
        <v>44</v>
      </c>
      <c r="B2085" s="42" t="s">
        <v>464</v>
      </c>
      <c r="C2085" s="46" t="s">
        <v>51</v>
      </c>
      <c r="D2085" s="46" t="s">
        <v>47</v>
      </c>
      <c r="E2085" s="46" t="s">
        <v>99</v>
      </c>
      <c r="F2085" s="46" t="s">
        <v>26</v>
      </c>
      <c r="G2085" s="46" t="s">
        <v>47</v>
      </c>
      <c r="H2085" s="46" t="s">
        <v>420</v>
      </c>
      <c r="I2085" s="46" t="s">
        <v>45</v>
      </c>
      <c r="J2085" s="47">
        <v>0</v>
      </c>
      <c r="K2085" s="47">
        <v>0</v>
      </c>
      <c r="L2085" s="55">
        <f>K2085/1000</f>
        <v>0</v>
      </c>
      <c r="M2085" s="12">
        <v>1</v>
      </c>
      <c r="P2085" s="56">
        <f>K2085/1000</f>
        <v>0</v>
      </c>
      <c r="Q2085" s="53"/>
      <c r="R2085" s="54"/>
    </row>
    <row r="2086" spans="1:18" hidden="1" x14ac:dyDescent="0.2">
      <c r="A2086" s="41" t="s">
        <v>421</v>
      </c>
      <c r="B2086" s="42" t="s">
        <v>464</v>
      </c>
      <c r="C2086" s="46" t="s">
        <v>51</v>
      </c>
      <c r="D2086" s="46" t="s">
        <v>47</v>
      </c>
      <c r="E2086" s="46" t="s">
        <v>99</v>
      </c>
      <c r="F2086" s="46" t="s">
        <v>26</v>
      </c>
      <c r="G2086" s="46" t="s">
        <v>47</v>
      </c>
      <c r="H2086" s="46" t="s">
        <v>422</v>
      </c>
      <c r="I2086" s="46"/>
      <c r="J2086" s="47">
        <v>0</v>
      </c>
      <c r="K2086" s="47">
        <v>0</v>
      </c>
      <c r="L2086" s="51" t="e">
        <f>L2087</f>
        <v>#REF!</v>
      </c>
      <c r="P2086" s="52" t="e">
        <f>P2087</f>
        <v>#REF!</v>
      </c>
      <c r="Q2086" s="53"/>
      <c r="R2086" s="54"/>
    </row>
    <row r="2087" spans="1:18" ht="24" hidden="1" x14ac:dyDescent="0.2">
      <c r="A2087" s="41" t="s">
        <v>44</v>
      </c>
      <c r="B2087" s="42" t="s">
        <v>464</v>
      </c>
      <c r="C2087" s="46" t="s">
        <v>51</v>
      </c>
      <c r="D2087" s="46" t="s">
        <v>47</v>
      </c>
      <c r="E2087" s="46" t="s">
        <v>99</v>
      </c>
      <c r="F2087" s="46" t="s">
        <v>26</v>
      </c>
      <c r="G2087" s="46" t="s">
        <v>47</v>
      </c>
      <c r="H2087" s="46" t="s">
        <v>422</v>
      </c>
      <c r="I2087" s="46" t="s">
        <v>45</v>
      </c>
      <c r="J2087" s="47">
        <v>0</v>
      </c>
      <c r="K2087" s="47">
        <v>0</v>
      </c>
      <c r="L2087" s="51" t="e">
        <f>L2088</f>
        <v>#REF!</v>
      </c>
      <c r="P2087" s="52" t="e">
        <f>P2088</f>
        <v>#REF!</v>
      </c>
      <c r="Q2087" s="53"/>
      <c r="R2087" s="54"/>
    </row>
    <row r="2088" spans="1:18" ht="24" hidden="1" x14ac:dyDescent="0.2">
      <c r="A2088" s="41" t="s">
        <v>423</v>
      </c>
      <c r="B2088" s="42" t="s">
        <v>464</v>
      </c>
      <c r="C2088" s="46" t="s">
        <v>51</v>
      </c>
      <c r="D2088" s="46" t="s">
        <v>47</v>
      </c>
      <c r="E2088" s="46" t="s">
        <v>99</v>
      </c>
      <c r="F2088" s="46" t="s">
        <v>26</v>
      </c>
      <c r="G2088" s="46" t="s">
        <v>47</v>
      </c>
      <c r="H2088" s="46" t="s">
        <v>424</v>
      </c>
      <c r="I2088" s="46"/>
      <c r="J2088" s="47">
        <v>0</v>
      </c>
      <c r="K2088" s="47">
        <v>0</v>
      </c>
      <c r="L2088" s="51" t="e">
        <f>L2098+L2089</f>
        <v>#REF!</v>
      </c>
      <c r="P2088" s="52" t="e">
        <f>P2098+P2089</f>
        <v>#REF!</v>
      </c>
      <c r="Q2088" s="53"/>
      <c r="R2088" s="54"/>
    </row>
    <row r="2089" spans="1:18" ht="24" hidden="1" x14ac:dyDescent="0.2">
      <c r="A2089" s="41" t="s">
        <v>44</v>
      </c>
      <c r="B2089" s="42" t="s">
        <v>464</v>
      </c>
      <c r="C2089" s="46" t="s">
        <v>51</v>
      </c>
      <c r="D2089" s="46" t="s">
        <v>47</v>
      </c>
      <c r="E2089" s="46" t="s">
        <v>99</v>
      </c>
      <c r="F2089" s="46" t="s">
        <v>26</v>
      </c>
      <c r="G2089" s="46" t="s">
        <v>47</v>
      </c>
      <c r="H2089" s="46" t="s">
        <v>424</v>
      </c>
      <c r="I2089" s="46" t="s">
        <v>45</v>
      </c>
      <c r="J2089" s="47">
        <v>0</v>
      </c>
      <c r="K2089" s="47">
        <v>0</v>
      </c>
      <c r="L2089" s="51">
        <f>L2090+L2094</f>
        <v>0</v>
      </c>
      <c r="P2089" s="52">
        <f>P2090+P2094</f>
        <v>0</v>
      </c>
      <c r="Q2089" s="53"/>
      <c r="R2089" s="54"/>
    </row>
    <row r="2090" spans="1:18" hidden="1" x14ac:dyDescent="0.2">
      <c r="A2090" s="41" t="s">
        <v>425</v>
      </c>
      <c r="B2090" s="42" t="s">
        <v>464</v>
      </c>
      <c r="C2090" s="46" t="s">
        <v>51</v>
      </c>
      <c r="D2090" s="46" t="s">
        <v>47</v>
      </c>
      <c r="E2090" s="46" t="s">
        <v>99</v>
      </c>
      <c r="F2090" s="46" t="s">
        <v>26</v>
      </c>
      <c r="G2090" s="46" t="s">
        <v>47</v>
      </c>
      <c r="H2090" s="46" t="s">
        <v>426</v>
      </c>
      <c r="I2090" s="46"/>
      <c r="J2090" s="47">
        <v>0</v>
      </c>
      <c r="K2090" s="47">
        <v>0</v>
      </c>
      <c r="L2090" s="51">
        <f>L2093</f>
        <v>0</v>
      </c>
      <c r="P2090" s="52">
        <f>P2093</f>
        <v>0</v>
      </c>
      <c r="Q2090" s="53"/>
      <c r="R2090" s="54"/>
    </row>
    <row r="2091" spans="1:18" ht="24" hidden="1" x14ac:dyDescent="0.2">
      <c r="A2091" s="41" t="s">
        <v>44</v>
      </c>
      <c r="B2091" s="42" t="s">
        <v>464</v>
      </c>
      <c r="C2091" s="46" t="s">
        <v>51</v>
      </c>
      <c r="D2091" s="46" t="s">
        <v>47</v>
      </c>
      <c r="E2091" s="46" t="s">
        <v>99</v>
      </c>
      <c r="F2091" s="46" t="s">
        <v>26</v>
      </c>
      <c r="G2091" s="46" t="s">
        <v>47</v>
      </c>
      <c r="H2091" s="46" t="s">
        <v>426</v>
      </c>
      <c r="I2091" s="46" t="s">
        <v>45</v>
      </c>
      <c r="J2091" s="47">
        <v>0</v>
      </c>
      <c r="K2091" s="47">
        <v>0</v>
      </c>
      <c r="L2091" s="51">
        <f>L2092</f>
        <v>0</v>
      </c>
      <c r="P2091" s="52">
        <f>P2092</f>
        <v>0</v>
      </c>
      <c r="Q2091" s="53"/>
      <c r="R2091" s="54"/>
    </row>
    <row r="2092" spans="1:18" hidden="1" x14ac:dyDescent="0.2">
      <c r="A2092" s="41" t="s">
        <v>427</v>
      </c>
      <c r="B2092" s="42" t="s">
        <v>464</v>
      </c>
      <c r="C2092" s="46" t="s">
        <v>51</v>
      </c>
      <c r="D2092" s="46" t="s">
        <v>47</v>
      </c>
      <c r="E2092" s="46" t="s">
        <v>99</v>
      </c>
      <c r="F2092" s="46" t="s">
        <v>26</v>
      </c>
      <c r="G2092" s="46" t="s">
        <v>47</v>
      </c>
      <c r="H2092" s="46" t="s">
        <v>428</v>
      </c>
      <c r="I2092" s="46"/>
      <c r="J2092" s="47">
        <v>0</v>
      </c>
      <c r="K2092" s="47">
        <v>0</v>
      </c>
      <c r="L2092" s="11">
        <f>L2093</f>
        <v>0</v>
      </c>
      <c r="P2092" s="11">
        <f>P2093</f>
        <v>0</v>
      </c>
      <c r="Q2092" s="53"/>
      <c r="R2092" s="54"/>
    </row>
    <row r="2093" spans="1:18" ht="24" hidden="1" x14ac:dyDescent="0.2">
      <c r="A2093" s="41" t="s">
        <v>44</v>
      </c>
      <c r="B2093" s="42" t="s">
        <v>464</v>
      </c>
      <c r="C2093" s="46" t="s">
        <v>51</v>
      </c>
      <c r="D2093" s="46" t="s">
        <v>47</v>
      </c>
      <c r="E2093" s="46" t="s">
        <v>99</v>
      </c>
      <c r="F2093" s="46" t="s">
        <v>26</v>
      </c>
      <c r="G2093" s="46" t="s">
        <v>47</v>
      </c>
      <c r="H2093" s="46" t="s">
        <v>428</v>
      </c>
      <c r="I2093" s="46" t="s">
        <v>45</v>
      </c>
      <c r="J2093" s="47">
        <v>0</v>
      </c>
      <c r="K2093" s="47">
        <v>0</v>
      </c>
      <c r="L2093" s="55">
        <f>K2093/1000</f>
        <v>0</v>
      </c>
      <c r="M2093" s="12">
        <v>1</v>
      </c>
      <c r="P2093" s="56">
        <f>K2093/1000</f>
        <v>0</v>
      </c>
      <c r="Q2093" s="53"/>
      <c r="R2093" s="54"/>
    </row>
    <row r="2094" spans="1:18" hidden="1" x14ac:dyDescent="0.2">
      <c r="A2094" s="41" t="s">
        <v>429</v>
      </c>
      <c r="B2094" s="42" t="s">
        <v>464</v>
      </c>
      <c r="C2094" s="46" t="s">
        <v>51</v>
      </c>
      <c r="D2094" s="46" t="s">
        <v>47</v>
      </c>
      <c r="E2094" s="46" t="s">
        <v>99</v>
      </c>
      <c r="F2094" s="46" t="s">
        <v>26</v>
      </c>
      <c r="G2094" s="46" t="s">
        <v>47</v>
      </c>
      <c r="H2094" s="46" t="s">
        <v>430</v>
      </c>
      <c r="I2094" s="46"/>
      <c r="J2094" s="47">
        <v>0</v>
      </c>
      <c r="K2094" s="47">
        <v>0</v>
      </c>
      <c r="L2094" s="51">
        <f>L2095</f>
        <v>0</v>
      </c>
      <c r="P2094" s="52">
        <f>P2095</f>
        <v>0</v>
      </c>
      <c r="Q2094" s="53"/>
      <c r="R2094" s="54"/>
    </row>
    <row r="2095" spans="1:18" ht="24" hidden="1" x14ac:dyDescent="0.2">
      <c r="A2095" s="41" t="s">
        <v>44</v>
      </c>
      <c r="B2095" s="42" t="s">
        <v>464</v>
      </c>
      <c r="C2095" s="46" t="s">
        <v>51</v>
      </c>
      <c r="D2095" s="46" t="s">
        <v>47</v>
      </c>
      <c r="E2095" s="46" t="s">
        <v>99</v>
      </c>
      <c r="F2095" s="46" t="s">
        <v>26</v>
      </c>
      <c r="G2095" s="46" t="s">
        <v>47</v>
      </c>
      <c r="H2095" s="46" t="s">
        <v>430</v>
      </c>
      <c r="I2095" s="46" t="s">
        <v>45</v>
      </c>
      <c r="J2095" s="47">
        <v>0</v>
      </c>
      <c r="K2095" s="47">
        <v>0</v>
      </c>
      <c r="L2095" s="51">
        <f>L2096</f>
        <v>0</v>
      </c>
      <c r="P2095" s="52">
        <f>P2096</f>
        <v>0</v>
      </c>
      <c r="Q2095" s="53"/>
      <c r="R2095" s="54"/>
    </row>
    <row r="2096" spans="1:18" ht="36" hidden="1" x14ac:dyDescent="0.2">
      <c r="A2096" s="63" t="s">
        <v>532</v>
      </c>
      <c r="B2096" s="42" t="s">
        <v>464</v>
      </c>
      <c r="C2096" s="46" t="s">
        <v>51</v>
      </c>
      <c r="D2096" s="46" t="s">
        <v>47</v>
      </c>
      <c r="E2096" s="46" t="s">
        <v>99</v>
      </c>
      <c r="F2096" s="46" t="s">
        <v>26</v>
      </c>
      <c r="G2096" s="46" t="s">
        <v>47</v>
      </c>
      <c r="H2096" s="46" t="s">
        <v>533</v>
      </c>
      <c r="I2096" s="46"/>
      <c r="J2096" s="47">
        <v>0</v>
      </c>
      <c r="K2096" s="47">
        <v>0</v>
      </c>
      <c r="L2096" s="11">
        <f>L2097</f>
        <v>0</v>
      </c>
      <c r="P2096" s="11">
        <f>P2097</f>
        <v>0</v>
      </c>
      <c r="Q2096" s="53"/>
      <c r="R2096" s="54"/>
    </row>
    <row r="2097" spans="1:18" ht="24" hidden="1" x14ac:dyDescent="0.2">
      <c r="A2097" s="41" t="s">
        <v>44</v>
      </c>
      <c r="B2097" s="42" t="s">
        <v>464</v>
      </c>
      <c r="C2097" s="46" t="s">
        <v>51</v>
      </c>
      <c r="D2097" s="46" t="s">
        <v>47</v>
      </c>
      <c r="E2097" s="46" t="s">
        <v>99</v>
      </c>
      <c r="F2097" s="46" t="s">
        <v>26</v>
      </c>
      <c r="G2097" s="46" t="s">
        <v>47</v>
      </c>
      <c r="H2097" s="46" t="s">
        <v>533</v>
      </c>
      <c r="I2097" s="46" t="s">
        <v>45</v>
      </c>
      <c r="J2097" s="47">
        <v>0</v>
      </c>
      <c r="K2097" s="47">
        <v>0</v>
      </c>
      <c r="L2097" s="55">
        <f>K2097/1000</f>
        <v>0</v>
      </c>
      <c r="M2097" s="12">
        <v>1</v>
      </c>
      <c r="P2097" s="56">
        <f>K2097/1000</f>
        <v>0</v>
      </c>
      <c r="Q2097" s="53"/>
      <c r="R2097" s="54"/>
    </row>
    <row r="2098" spans="1:18" ht="36" hidden="1" x14ac:dyDescent="0.2">
      <c r="A2098" s="41" t="s">
        <v>635</v>
      </c>
      <c r="B2098" s="42" t="s">
        <v>464</v>
      </c>
      <c r="C2098" s="46" t="s">
        <v>51</v>
      </c>
      <c r="D2098" s="46" t="s">
        <v>47</v>
      </c>
      <c r="E2098" s="46" t="s">
        <v>99</v>
      </c>
      <c r="F2098" s="46" t="s">
        <v>26</v>
      </c>
      <c r="G2098" s="46" t="s">
        <v>47</v>
      </c>
      <c r="H2098" s="46" t="s">
        <v>636</v>
      </c>
      <c r="I2098" s="46"/>
      <c r="J2098" s="47">
        <v>0</v>
      </c>
      <c r="K2098" s="47">
        <v>0</v>
      </c>
      <c r="L2098" s="11" t="e">
        <f>L2099+L2103+L2107+L2111+#REF!+#REF!+#REF!+#REF!+#REF!+#REF!</f>
        <v>#REF!</v>
      </c>
      <c r="P2098" s="11" t="e">
        <f>P2099+P2103+P2107+P2111+#REF!+#REF!+#REF!+#REF!+#REF!+#REF!</f>
        <v>#REF!</v>
      </c>
      <c r="Q2098" s="53"/>
      <c r="R2098" s="54"/>
    </row>
    <row r="2099" spans="1:18" ht="24" hidden="1" x14ac:dyDescent="0.2">
      <c r="A2099" s="41" t="s">
        <v>44</v>
      </c>
      <c r="B2099" s="42" t="s">
        <v>464</v>
      </c>
      <c r="C2099" s="46" t="s">
        <v>51</v>
      </c>
      <c r="D2099" s="46" t="s">
        <v>47</v>
      </c>
      <c r="E2099" s="46" t="s">
        <v>99</v>
      </c>
      <c r="F2099" s="46" t="s">
        <v>26</v>
      </c>
      <c r="G2099" s="46" t="s">
        <v>47</v>
      </c>
      <c r="H2099" s="46" t="s">
        <v>636</v>
      </c>
      <c r="I2099" s="46" t="s">
        <v>45</v>
      </c>
      <c r="J2099" s="47">
        <v>0</v>
      </c>
      <c r="K2099" s="47">
        <v>0</v>
      </c>
      <c r="L2099" s="11">
        <f>L2100</f>
        <v>0</v>
      </c>
      <c r="P2099" s="11">
        <f>P2100</f>
        <v>0</v>
      </c>
      <c r="Q2099" s="53"/>
      <c r="R2099" s="54"/>
    </row>
    <row r="2100" spans="1:18" hidden="1" x14ac:dyDescent="0.2">
      <c r="A2100" s="41" t="s">
        <v>93</v>
      </c>
      <c r="B2100" s="42" t="s">
        <v>464</v>
      </c>
      <c r="C2100" s="42" t="s">
        <v>51</v>
      </c>
      <c r="D2100" s="42" t="s">
        <v>47</v>
      </c>
      <c r="E2100" s="46" t="s">
        <v>94</v>
      </c>
      <c r="F2100" s="46" t="s">
        <v>26</v>
      </c>
      <c r="G2100" s="46" t="s">
        <v>27</v>
      </c>
      <c r="H2100" s="46" t="s">
        <v>28</v>
      </c>
      <c r="I2100" s="46"/>
      <c r="J2100" s="47">
        <v>0</v>
      </c>
      <c r="K2100" s="47">
        <v>0</v>
      </c>
      <c r="L2100" s="11">
        <f>L2101</f>
        <v>0</v>
      </c>
      <c r="P2100" s="11">
        <f>P2101</f>
        <v>0</v>
      </c>
      <c r="Q2100" s="53"/>
      <c r="R2100" s="54"/>
    </row>
    <row r="2101" spans="1:18" hidden="1" x14ac:dyDescent="0.2">
      <c r="A2101" s="41" t="s">
        <v>95</v>
      </c>
      <c r="B2101" s="42" t="s">
        <v>464</v>
      </c>
      <c r="C2101" s="42" t="s">
        <v>51</v>
      </c>
      <c r="D2101" s="42" t="s">
        <v>47</v>
      </c>
      <c r="E2101" s="46" t="s">
        <v>94</v>
      </c>
      <c r="F2101" s="46" t="s">
        <v>96</v>
      </c>
      <c r="G2101" s="46" t="s">
        <v>27</v>
      </c>
      <c r="H2101" s="46" t="s">
        <v>28</v>
      </c>
      <c r="I2101" s="46"/>
      <c r="J2101" s="47">
        <v>0</v>
      </c>
      <c r="K2101" s="47">
        <v>0</v>
      </c>
      <c r="L2101" s="11">
        <f>L2102</f>
        <v>0</v>
      </c>
      <c r="P2101" s="11">
        <f>P2102</f>
        <v>0</v>
      </c>
      <c r="Q2101" s="53"/>
      <c r="R2101" s="54"/>
    </row>
    <row r="2102" spans="1:18" ht="72" hidden="1" x14ac:dyDescent="0.2">
      <c r="A2102" s="41" t="s">
        <v>517</v>
      </c>
      <c r="B2102" s="42" t="s">
        <v>464</v>
      </c>
      <c r="C2102" s="42" t="s">
        <v>51</v>
      </c>
      <c r="D2102" s="42" t="s">
        <v>47</v>
      </c>
      <c r="E2102" s="46" t="s">
        <v>94</v>
      </c>
      <c r="F2102" s="46" t="s">
        <v>96</v>
      </c>
      <c r="G2102" s="46" t="s">
        <v>27</v>
      </c>
      <c r="H2102" s="46" t="s">
        <v>518</v>
      </c>
      <c r="I2102" s="46"/>
      <c r="J2102" s="47">
        <v>0</v>
      </c>
      <c r="K2102" s="47">
        <v>0</v>
      </c>
      <c r="L2102" s="55">
        <f>K2102/1000</f>
        <v>0</v>
      </c>
      <c r="M2102" s="12">
        <v>1</v>
      </c>
      <c r="P2102" s="56">
        <f>K2102/1000</f>
        <v>0</v>
      </c>
      <c r="Q2102" s="53"/>
      <c r="R2102" s="54"/>
    </row>
    <row r="2103" spans="1:18" ht="24" hidden="1" x14ac:dyDescent="0.2">
      <c r="A2103" s="41" t="s">
        <v>44</v>
      </c>
      <c r="B2103" s="42" t="s">
        <v>464</v>
      </c>
      <c r="C2103" s="42" t="s">
        <v>51</v>
      </c>
      <c r="D2103" s="42" t="s">
        <v>47</v>
      </c>
      <c r="E2103" s="46" t="s">
        <v>94</v>
      </c>
      <c r="F2103" s="46" t="s">
        <v>96</v>
      </c>
      <c r="G2103" s="46" t="s">
        <v>27</v>
      </c>
      <c r="H2103" s="46" t="s">
        <v>518</v>
      </c>
      <c r="I2103" s="46" t="s">
        <v>45</v>
      </c>
      <c r="J2103" s="47">
        <v>0</v>
      </c>
      <c r="K2103" s="47">
        <v>0</v>
      </c>
      <c r="L2103" s="11">
        <f>L2104</f>
        <v>0</v>
      </c>
      <c r="P2103" s="11">
        <f>P2104</f>
        <v>0</v>
      </c>
      <c r="Q2103" s="53"/>
      <c r="R2103" s="54"/>
    </row>
    <row r="2104" spans="1:18" hidden="1" x14ac:dyDescent="0.2">
      <c r="A2104" s="41" t="s">
        <v>194</v>
      </c>
      <c r="B2104" s="42" t="s">
        <v>464</v>
      </c>
      <c r="C2104" s="42">
        <v>11</v>
      </c>
      <c r="D2104" s="42"/>
      <c r="E2104" s="42"/>
      <c r="F2104" s="42"/>
      <c r="G2104" s="42"/>
      <c r="H2104" s="42"/>
      <c r="I2104" s="42"/>
      <c r="J2104" s="47">
        <v>0</v>
      </c>
      <c r="K2104" s="47">
        <v>0</v>
      </c>
      <c r="L2104" s="11">
        <f>L2105</f>
        <v>0</v>
      </c>
      <c r="P2104" s="11">
        <f>P2105</f>
        <v>0</v>
      </c>
      <c r="Q2104" s="53"/>
      <c r="R2104" s="54"/>
    </row>
    <row r="2105" spans="1:18" hidden="1" x14ac:dyDescent="0.2">
      <c r="A2105" s="41" t="s">
        <v>448</v>
      </c>
      <c r="B2105" s="42" t="s">
        <v>464</v>
      </c>
      <c r="C2105" s="42">
        <v>11</v>
      </c>
      <c r="D2105" s="42" t="s">
        <v>23</v>
      </c>
      <c r="E2105" s="42"/>
      <c r="F2105" s="42"/>
      <c r="G2105" s="42"/>
      <c r="H2105" s="42"/>
      <c r="I2105" s="42"/>
      <c r="J2105" s="47">
        <v>0</v>
      </c>
      <c r="K2105" s="47">
        <v>0</v>
      </c>
      <c r="L2105" s="11">
        <f>L2106</f>
        <v>0</v>
      </c>
      <c r="P2105" s="11">
        <f>P2106</f>
        <v>0</v>
      </c>
      <c r="Q2105" s="53"/>
      <c r="R2105" s="54"/>
    </row>
    <row r="2106" spans="1:18" ht="36" hidden="1" x14ac:dyDescent="0.2">
      <c r="A2106" s="41" t="s">
        <v>196</v>
      </c>
      <c r="B2106" s="42" t="s">
        <v>464</v>
      </c>
      <c r="C2106" s="42">
        <v>11</v>
      </c>
      <c r="D2106" s="42" t="s">
        <v>23</v>
      </c>
      <c r="E2106" s="46" t="s">
        <v>51</v>
      </c>
      <c r="F2106" s="46" t="s">
        <v>26</v>
      </c>
      <c r="G2106" s="46" t="s">
        <v>27</v>
      </c>
      <c r="H2106" s="46" t="s">
        <v>28</v>
      </c>
      <c r="I2106" s="42"/>
      <c r="J2106" s="47">
        <v>0</v>
      </c>
      <c r="K2106" s="47">
        <v>0</v>
      </c>
      <c r="L2106" s="55">
        <f>K2106/1000</f>
        <v>0</v>
      </c>
      <c r="M2106" s="12">
        <v>1</v>
      </c>
      <c r="P2106" s="56">
        <f>K2106/1000</f>
        <v>0</v>
      </c>
      <c r="Q2106" s="53"/>
      <c r="R2106" s="54"/>
    </row>
    <row r="2107" spans="1:18" ht="48" hidden="1" x14ac:dyDescent="0.2">
      <c r="A2107" s="41" t="s">
        <v>197</v>
      </c>
      <c r="B2107" s="42" t="s">
        <v>464</v>
      </c>
      <c r="C2107" s="42">
        <v>11</v>
      </c>
      <c r="D2107" s="42" t="s">
        <v>23</v>
      </c>
      <c r="E2107" s="46" t="s">
        <v>51</v>
      </c>
      <c r="F2107" s="46" t="s">
        <v>26</v>
      </c>
      <c r="G2107" s="46" t="s">
        <v>21</v>
      </c>
      <c r="H2107" s="46" t="s">
        <v>28</v>
      </c>
      <c r="I2107" s="42"/>
      <c r="J2107" s="47">
        <v>0</v>
      </c>
      <c r="K2107" s="47">
        <v>0</v>
      </c>
      <c r="L2107" s="11">
        <f>L2108</f>
        <v>0</v>
      </c>
      <c r="P2107" s="11">
        <f>P2108</f>
        <v>0</v>
      </c>
      <c r="Q2107" s="53"/>
      <c r="R2107" s="54"/>
    </row>
    <row r="2108" spans="1:18" ht="60" hidden="1" x14ac:dyDescent="0.2">
      <c r="A2108" s="41" t="s">
        <v>643</v>
      </c>
      <c r="B2108" s="42" t="s">
        <v>464</v>
      </c>
      <c r="C2108" s="42">
        <v>11</v>
      </c>
      <c r="D2108" s="42" t="s">
        <v>23</v>
      </c>
      <c r="E2108" s="46" t="s">
        <v>51</v>
      </c>
      <c r="F2108" s="46" t="s">
        <v>26</v>
      </c>
      <c r="G2108" s="46" t="s">
        <v>21</v>
      </c>
      <c r="H2108" s="46" t="s">
        <v>644</v>
      </c>
      <c r="I2108" s="46"/>
      <c r="J2108" s="47">
        <v>0</v>
      </c>
      <c r="K2108" s="47">
        <v>0</v>
      </c>
      <c r="L2108" s="11">
        <f>L2109</f>
        <v>0</v>
      </c>
      <c r="P2108" s="11">
        <f>P2109</f>
        <v>0</v>
      </c>
      <c r="Q2108" s="53"/>
      <c r="R2108" s="54"/>
    </row>
    <row r="2109" spans="1:18" ht="24" hidden="1" x14ac:dyDescent="0.2">
      <c r="A2109" s="41" t="s">
        <v>44</v>
      </c>
      <c r="B2109" s="42" t="s">
        <v>464</v>
      </c>
      <c r="C2109" s="42">
        <v>11</v>
      </c>
      <c r="D2109" s="42" t="s">
        <v>23</v>
      </c>
      <c r="E2109" s="46" t="s">
        <v>51</v>
      </c>
      <c r="F2109" s="46" t="s">
        <v>26</v>
      </c>
      <c r="G2109" s="46" t="s">
        <v>21</v>
      </c>
      <c r="H2109" s="46" t="s">
        <v>644</v>
      </c>
      <c r="I2109" s="46" t="s">
        <v>45</v>
      </c>
      <c r="J2109" s="47">
        <v>0</v>
      </c>
      <c r="K2109" s="47">
        <v>0</v>
      </c>
      <c r="L2109" s="11">
        <f>L2110</f>
        <v>0</v>
      </c>
      <c r="P2109" s="11">
        <f>P2110</f>
        <v>0</v>
      </c>
      <c r="Q2109" s="53"/>
      <c r="R2109" s="54"/>
    </row>
    <row r="2110" spans="1:18" ht="60" hidden="1" x14ac:dyDescent="0.2">
      <c r="A2110" s="41" t="s">
        <v>643</v>
      </c>
      <c r="B2110" s="42" t="s">
        <v>464</v>
      </c>
      <c r="C2110" s="42">
        <v>11</v>
      </c>
      <c r="D2110" s="42" t="s">
        <v>23</v>
      </c>
      <c r="E2110" s="46" t="s">
        <v>51</v>
      </c>
      <c r="F2110" s="46" t="s">
        <v>26</v>
      </c>
      <c r="G2110" s="46" t="s">
        <v>21</v>
      </c>
      <c r="H2110" s="46" t="s">
        <v>645</v>
      </c>
      <c r="I2110" s="46"/>
      <c r="J2110" s="47">
        <v>0</v>
      </c>
      <c r="K2110" s="47">
        <v>0</v>
      </c>
      <c r="L2110" s="55">
        <f>K2110/1000</f>
        <v>0</v>
      </c>
      <c r="M2110" s="12">
        <v>1</v>
      </c>
      <c r="P2110" s="56">
        <f>K2110/1000</f>
        <v>0</v>
      </c>
      <c r="Q2110" s="53"/>
      <c r="R2110" s="54"/>
    </row>
    <row r="2111" spans="1:18" ht="24" hidden="1" x14ac:dyDescent="0.2">
      <c r="A2111" s="41" t="s">
        <v>44</v>
      </c>
      <c r="B2111" s="42" t="s">
        <v>464</v>
      </c>
      <c r="C2111" s="42">
        <v>11</v>
      </c>
      <c r="D2111" s="42" t="s">
        <v>23</v>
      </c>
      <c r="E2111" s="46" t="s">
        <v>51</v>
      </c>
      <c r="F2111" s="46" t="s">
        <v>26</v>
      </c>
      <c r="G2111" s="46" t="s">
        <v>21</v>
      </c>
      <c r="H2111" s="46" t="s">
        <v>645</v>
      </c>
      <c r="I2111" s="46" t="s">
        <v>45</v>
      </c>
      <c r="J2111" s="47">
        <v>0</v>
      </c>
      <c r="K2111" s="47">
        <v>0</v>
      </c>
      <c r="L2111" s="11" t="e">
        <f>#REF!</f>
        <v>#REF!</v>
      </c>
      <c r="P2111" s="11" t="e">
        <f>#REF!</f>
        <v>#REF!</v>
      </c>
      <c r="Q2111" s="53"/>
      <c r="R2111" s="54"/>
    </row>
    <row r="2112" spans="1:18" ht="36" x14ac:dyDescent="0.2">
      <c r="A2112" s="41" t="s">
        <v>465</v>
      </c>
      <c r="B2112" s="42" t="s">
        <v>466</v>
      </c>
      <c r="C2112" s="42"/>
      <c r="D2112" s="42"/>
      <c r="E2112" s="42"/>
      <c r="F2112" s="42"/>
      <c r="G2112" s="42"/>
      <c r="H2112" s="42"/>
      <c r="I2112" s="42"/>
      <c r="J2112" s="43">
        <v>4130120</v>
      </c>
      <c r="K2112" s="43">
        <v>4130120</v>
      </c>
      <c r="L2112" s="65" t="e">
        <f>L2113+L2166+L2174</f>
        <v>#REF!</v>
      </c>
      <c r="P2112" s="66" t="e">
        <f>P2113+P2166+P2174</f>
        <v>#REF!</v>
      </c>
      <c r="Q2112" s="53"/>
      <c r="R2112" s="54"/>
    </row>
    <row r="2113" spans="1:18" x14ac:dyDescent="0.2">
      <c r="A2113" s="41" t="s">
        <v>20</v>
      </c>
      <c r="B2113" s="42" t="s">
        <v>466</v>
      </c>
      <c r="C2113" s="46" t="s">
        <v>21</v>
      </c>
      <c r="D2113" s="46"/>
      <c r="E2113" s="46"/>
      <c r="F2113" s="46"/>
      <c r="G2113" s="46"/>
      <c r="H2113" s="46"/>
      <c r="I2113" s="42"/>
      <c r="J2113" s="43">
        <v>3490120</v>
      </c>
      <c r="K2113" s="43">
        <v>3490120</v>
      </c>
      <c r="L2113" s="65">
        <f>L2114</f>
        <v>6823.5400000000009</v>
      </c>
      <c r="P2113" s="66">
        <f>P2114</f>
        <v>6823.5400000000009</v>
      </c>
      <c r="Q2113" s="53"/>
      <c r="R2113" s="54"/>
    </row>
    <row r="2114" spans="1:18" x14ac:dyDescent="0.2">
      <c r="A2114" s="41" t="s">
        <v>98</v>
      </c>
      <c r="B2114" s="42" t="s">
        <v>466</v>
      </c>
      <c r="C2114" s="46" t="s">
        <v>21</v>
      </c>
      <c r="D2114" s="46" t="s">
        <v>99</v>
      </c>
      <c r="E2114" s="42"/>
      <c r="F2114" s="42"/>
      <c r="G2114" s="42"/>
      <c r="H2114" s="42"/>
      <c r="I2114" s="42"/>
      <c r="J2114" s="43">
        <v>3490120</v>
      </c>
      <c r="K2114" s="43">
        <v>3490120</v>
      </c>
      <c r="L2114" s="65">
        <f>L2115+L2144+L2126+L2132+L2138</f>
        <v>6823.5400000000009</v>
      </c>
      <c r="P2114" s="66">
        <f>P2115+P2144+P2126+P2132+P2138</f>
        <v>6823.5400000000009</v>
      </c>
      <c r="Q2114" s="53"/>
      <c r="R2114" s="54"/>
    </row>
    <row r="2115" spans="1:18" ht="48" x14ac:dyDescent="0.2">
      <c r="A2115" s="41" t="s">
        <v>39</v>
      </c>
      <c r="B2115" s="42" t="s">
        <v>466</v>
      </c>
      <c r="C2115" s="46" t="s">
        <v>21</v>
      </c>
      <c r="D2115" s="46" t="s">
        <v>99</v>
      </c>
      <c r="E2115" s="46" t="s">
        <v>40</v>
      </c>
      <c r="F2115" s="46" t="s">
        <v>26</v>
      </c>
      <c r="G2115" s="46" t="s">
        <v>27</v>
      </c>
      <c r="H2115" s="46" t="s">
        <v>28</v>
      </c>
      <c r="I2115" s="42"/>
      <c r="J2115" s="43">
        <v>56840</v>
      </c>
      <c r="K2115" s="43">
        <v>56840</v>
      </c>
      <c r="L2115" s="65">
        <f>L2116+L2121</f>
        <v>43.5</v>
      </c>
      <c r="P2115" s="66">
        <f>P2116+P2121</f>
        <v>43.5</v>
      </c>
      <c r="Q2115" s="53"/>
      <c r="R2115" s="54"/>
    </row>
    <row r="2116" spans="1:18" ht="60" x14ac:dyDescent="0.2">
      <c r="A2116" s="41" t="s">
        <v>41</v>
      </c>
      <c r="B2116" s="42" t="s">
        <v>466</v>
      </c>
      <c r="C2116" s="46" t="s">
        <v>21</v>
      </c>
      <c r="D2116" s="46" t="s">
        <v>99</v>
      </c>
      <c r="E2116" s="46" t="s">
        <v>40</v>
      </c>
      <c r="F2116" s="46" t="s">
        <v>26</v>
      </c>
      <c r="G2116" s="46" t="s">
        <v>23</v>
      </c>
      <c r="H2116" s="46" t="s">
        <v>28</v>
      </c>
      <c r="I2116" s="46"/>
      <c r="J2116" s="43">
        <v>13340</v>
      </c>
      <c r="K2116" s="43">
        <v>13340</v>
      </c>
      <c r="L2116" s="65">
        <f>L2117</f>
        <v>43.5</v>
      </c>
      <c r="P2116" s="66">
        <f>P2117</f>
        <v>43.5</v>
      </c>
      <c r="Q2116" s="53"/>
      <c r="R2116" s="54"/>
    </row>
    <row r="2117" spans="1:18" ht="24" x14ac:dyDescent="0.2">
      <c r="A2117" s="41" t="s">
        <v>42</v>
      </c>
      <c r="B2117" s="42" t="s">
        <v>466</v>
      </c>
      <c r="C2117" s="46" t="s">
        <v>21</v>
      </c>
      <c r="D2117" s="46" t="s">
        <v>99</v>
      </c>
      <c r="E2117" s="46" t="s">
        <v>40</v>
      </c>
      <c r="F2117" s="46" t="s">
        <v>26</v>
      </c>
      <c r="G2117" s="46" t="s">
        <v>23</v>
      </c>
      <c r="H2117" s="46" t="s">
        <v>43</v>
      </c>
      <c r="I2117" s="46"/>
      <c r="J2117" s="43">
        <v>13340</v>
      </c>
      <c r="K2117" s="43">
        <v>13340</v>
      </c>
      <c r="L2117" s="65">
        <f>L2118</f>
        <v>43.5</v>
      </c>
      <c r="P2117" s="66">
        <f>P2118</f>
        <v>43.5</v>
      </c>
      <c r="Q2117" s="53"/>
      <c r="R2117" s="54"/>
    </row>
    <row r="2118" spans="1:18" ht="24" x14ac:dyDescent="0.2">
      <c r="A2118" s="41" t="s">
        <v>44</v>
      </c>
      <c r="B2118" s="42" t="s">
        <v>466</v>
      </c>
      <c r="C2118" s="46" t="s">
        <v>21</v>
      </c>
      <c r="D2118" s="46" t="s">
        <v>99</v>
      </c>
      <c r="E2118" s="46" t="s">
        <v>40</v>
      </c>
      <c r="F2118" s="46" t="s">
        <v>26</v>
      </c>
      <c r="G2118" s="46" t="s">
        <v>23</v>
      </c>
      <c r="H2118" s="46" t="s">
        <v>43</v>
      </c>
      <c r="I2118" s="46" t="s">
        <v>45</v>
      </c>
      <c r="J2118" s="43">
        <v>13340</v>
      </c>
      <c r="K2118" s="43">
        <v>13340</v>
      </c>
      <c r="L2118" s="65">
        <f>L2119</f>
        <v>43.5</v>
      </c>
      <c r="P2118" s="66">
        <f>P2119</f>
        <v>43.5</v>
      </c>
      <c r="Q2118" s="53"/>
      <c r="R2118" s="54"/>
    </row>
    <row r="2119" spans="1:18" ht="60" x14ac:dyDescent="0.2">
      <c r="A2119" s="41" t="s">
        <v>46</v>
      </c>
      <c r="B2119" s="42" t="s">
        <v>466</v>
      </c>
      <c r="C2119" s="46" t="s">
        <v>21</v>
      </c>
      <c r="D2119" s="46" t="s">
        <v>99</v>
      </c>
      <c r="E2119" s="46" t="s">
        <v>40</v>
      </c>
      <c r="F2119" s="46" t="s">
        <v>26</v>
      </c>
      <c r="G2119" s="46" t="s">
        <v>47</v>
      </c>
      <c r="H2119" s="46" t="s">
        <v>28</v>
      </c>
      <c r="I2119" s="46"/>
      <c r="J2119" s="43">
        <v>43500</v>
      </c>
      <c r="K2119" s="43">
        <v>43500</v>
      </c>
      <c r="L2119" s="9">
        <f>L2120</f>
        <v>43.5</v>
      </c>
      <c r="P2119" s="9">
        <f>P2120</f>
        <v>43.5</v>
      </c>
      <c r="Q2119" s="53"/>
      <c r="R2119" s="54"/>
    </row>
    <row r="2120" spans="1:18" x14ac:dyDescent="0.2">
      <c r="A2120" s="41" t="s">
        <v>48</v>
      </c>
      <c r="B2120" s="42" t="s">
        <v>466</v>
      </c>
      <c r="C2120" s="46" t="s">
        <v>21</v>
      </c>
      <c r="D2120" s="46" t="s">
        <v>99</v>
      </c>
      <c r="E2120" s="46" t="s">
        <v>40</v>
      </c>
      <c r="F2120" s="46" t="s">
        <v>26</v>
      </c>
      <c r="G2120" s="46" t="s">
        <v>47</v>
      </c>
      <c r="H2120" s="46" t="s">
        <v>49</v>
      </c>
      <c r="I2120" s="46"/>
      <c r="J2120" s="43">
        <v>43500</v>
      </c>
      <c r="K2120" s="43">
        <v>43500</v>
      </c>
      <c r="L2120" s="55">
        <f>K2120/1000</f>
        <v>43.5</v>
      </c>
      <c r="M2120" s="12">
        <v>1</v>
      </c>
      <c r="P2120" s="56">
        <f>K2120/1000</f>
        <v>43.5</v>
      </c>
      <c r="Q2120" s="53"/>
      <c r="R2120" s="54"/>
    </row>
    <row r="2121" spans="1:18" ht="24" x14ac:dyDescent="0.2">
      <c r="A2121" s="41" t="s">
        <v>44</v>
      </c>
      <c r="B2121" s="42" t="s">
        <v>466</v>
      </c>
      <c r="C2121" s="46" t="s">
        <v>21</v>
      </c>
      <c r="D2121" s="46" t="s">
        <v>99</v>
      </c>
      <c r="E2121" s="46" t="s">
        <v>40</v>
      </c>
      <c r="F2121" s="46" t="s">
        <v>26</v>
      </c>
      <c r="G2121" s="46" t="s">
        <v>47</v>
      </c>
      <c r="H2121" s="46" t="s">
        <v>49</v>
      </c>
      <c r="I2121" s="46" t="s">
        <v>45</v>
      </c>
      <c r="J2121" s="43">
        <v>43500</v>
      </c>
      <c r="K2121" s="43">
        <v>43500</v>
      </c>
      <c r="L2121" s="65">
        <f>L2122</f>
        <v>0</v>
      </c>
      <c r="P2121" s="66">
        <f>P2122</f>
        <v>0</v>
      </c>
      <c r="Q2121" s="53"/>
      <c r="R2121" s="54"/>
    </row>
    <row r="2122" spans="1:18" ht="96" x14ac:dyDescent="0.2">
      <c r="A2122" s="41" t="s">
        <v>59</v>
      </c>
      <c r="B2122" s="42" t="s">
        <v>466</v>
      </c>
      <c r="C2122" s="46" t="s">
        <v>21</v>
      </c>
      <c r="D2122" s="46" t="s">
        <v>99</v>
      </c>
      <c r="E2122" s="46" t="s">
        <v>60</v>
      </c>
      <c r="F2122" s="46" t="s">
        <v>26</v>
      </c>
      <c r="G2122" s="46" t="s">
        <v>27</v>
      </c>
      <c r="H2122" s="46" t="s">
        <v>28</v>
      </c>
      <c r="I2122" s="46"/>
      <c r="J2122" s="47">
        <v>321100</v>
      </c>
      <c r="K2122" s="47">
        <v>321100</v>
      </c>
      <c r="L2122" s="65">
        <f>L2123</f>
        <v>0</v>
      </c>
      <c r="P2122" s="66">
        <f>P2123</f>
        <v>0</v>
      </c>
      <c r="Q2122" s="53"/>
      <c r="R2122" s="54"/>
    </row>
    <row r="2123" spans="1:18" ht="24" hidden="1" x14ac:dyDescent="0.2">
      <c r="A2123" s="41" t="s">
        <v>100</v>
      </c>
      <c r="B2123" s="42" t="s">
        <v>466</v>
      </c>
      <c r="C2123" s="46" t="s">
        <v>21</v>
      </c>
      <c r="D2123" s="46" t="s">
        <v>99</v>
      </c>
      <c r="E2123" s="46" t="s">
        <v>60</v>
      </c>
      <c r="F2123" s="46" t="s">
        <v>26</v>
      </c>
      <c r="G2123" s="46" t="s">
        <v>47</v>
      </c>
      <c r="H2123" s="46" t="s">
        <v>28</v>
      </c>
      <c r="I2123" s="46"/>
      <c r="J2123" s="47">
        <v>0</v>
      </c>
      <c r="K2123" s="47">
        <v>0</v>
      </c>
      <c r="L2123" s="65">
        <f>L2124</f>
        <v>0</v>
      </c>
      <c r="P2123" s="66">
        <f>P2124</f>
        <v>0</v>
      </c>
      <c r="Q2123" s="53"/>
      <c r="R2123" s="54"/>
    </row>
    <row r="2124" spans="1:18" ht="60" hidden="1" x14ac:dyDescent="0.2">
      <c r="A2124" s="41" t="s">
        <v>213</v>
      </c>
      <c r="B2124" s="42" t="s">
        <v>466</v>
      </c>
      <c r="C2124" s="46" t="s">
        <v>21</v>
      </c>
      <c r="D2124" s="46" t="s">
        <v>99</v>
      </c>
      <c r="E2124" s="46" t="s">
        <v>60</v>
      </c>
      <c r="F2124" s="46" t="s">
        <v>26</v>
      </c>
      <c r="G2124" s="46" t="s">
        <v>47</v>
      </c>
      <c r="H2124" s="42" t="s">
        <v>214</v>
      </c>
      <c r="I2124" s="46"/>
      <c r="J2124" s="47">
        <v>0</v>
      </c>
      <c r="K2124" s="47">
        <v>0</v>
      </c>
      <c r="L2124" s="9">
        <f>L2125</f>
        <v>0</v>
      </c>
      <c r="P2124" s="9">
        <f>P2125</f>
        <v>0</v>
      </c>
      <c r="Q2124" s="53"/>
      <c r="R2124" s="54"/>
    </row>
    <row r="2125" spans="1:18" ht="24" hidden="1" x14ac:dyDescent="0.2">
      <c r="A2125" s="41" t="s">
        <v>44</v>
      </c>
      <c r="B2125" s="42" t="s">
        <v>466</v>
      </c>
      <c r="C2125" s="46" t="s">
        <v>21</v>
      </c>
      <c r="D2125" s="46" t="s">
        <v>99</v>
      </c>
      <c r="E2125" s="46" t="s">
        <v>60</v>
      </c>
      <c r="F2125" s="46" t="s">
        <v>26</v>
      </c>
      <c r="G2125" s="46" t="s">
        <v>47</v>
      </c>
      <c r="H2125" s="42" t="s">
        <v>214</v>
      </c>
      <c r="I2125" s="46" t="s">
        <v>45</v>
      </c>
      <c r="J2125" s="47">
        <v>0</v>
      </c>
      <c r="K2125" s="47">
        <v>0</v>
      </c>
      <c r="L2125" s="55">
        <f>K2125/1000</f>
        <v>0</v>
      </c>
      <c r="M2125" s="12">
        <v>1</v>
      </c>
      <c r="P2125" s="56">
        <f>K2125/1000</f>
        <v>0</v>
      </c>
      <c r="Q2125" s="53"/>
      <c r="R2125" s="54"/>
    </row>
    <row r="2126" spans="1:18" ht="48" x14ac:dyDescent="0.2">
      <c r="A2126" s="41" t="s">
        <v>395</v>
      </c>
      <c r="B2126" s="42" t="s">
        <v>466</v>
      </c>
      <c r="C2126" s="46" t="s">
        <v>21</v>
      </c>
      <c r="D2126" s="46">
        <v>13</v>
      </c>
      <c r="E2126" s="42" t="s">
        <v>60</v>
      </c>
      <c r="F2126" s="42" t="s">
        <v>26</v>
      </c>
      <c r="G2126" s="42" t="s">
        <v>38</v>
      </c>
      <c r="H2126" s="42" t="s">
        <v>28</v>
      </c>
      <c r="I2126" s="46"/>
      <c r="J2126" s="43">
        <v>321100</v>
      </c>
      <c r="K2126" s="43">
        <v>321100</v>
      </c>
      <c r="L2126" s="11">
        <f>L2127</f>
        <v>6</v>
      </c>
      <c r="P2126" s="11">
        <f>P2127</f>
        <v>6</v>
      </c>
      <c r="Q2126" s="53"/>
      <c r="R2126" s="54"/>
    </row>
    <row r="2127" spans="1:18" ht="36" x14ac:dyDescent="0.2">
      <c r="A2127" s="41" t="s">
        <v>398</v>
      </c>
      <c r="B2127" s="42" t="s">
        <v>466</v>
      </c>
      <c r="C2127" s="46" t="s">
        <v>21</v>
      </c>
      <c r="D2127" s="46">
        <v>13</v>
      </c>
      <c r="E2127" s="42" t="s">
        <v>60</v>
      </c>
      <c r="F2127" s="42" t="s">
        <v>26</v>
      </c>
      <c r="G2127" s="42" t="s">
        <v>38</v>
      </c>
      <c r="H2127" s="42" t="s">
        <v>399</v>
      </c>
      <c r="I2127" s="46"/>
      <c r="J2127" s="43">
        <v>321100</v>
      </c>
      <c r="K2127" s="43">
        <v>321100</v>
      </c>
      <c r="L2127" s="11">
        <f>L2128</f>
        <v>6</v>
      </c>
      <c r="P2127" s="11">
        <f>P2128</f>
        <v>6</v>
      </c>
      <c r="Q2127" s="53"/>
      <c r="R2127" s="54"/>
    </row>
    <row r="2128" spans="1:18" ht="24" x14ac:dyDescent="0.2">
      <c r="A2128" s="41" t="s">
        <v>113</v>
      </c>
      <c r="B2128" s="42" t="s">
        <v>466</v>
      </c>
      <c r="C2128" s="46" t="s">
        <v>21</v>
      </c>
      <c r="D2128" s="46">
        <v>13</v>
      </c>
      <c r="E2128" s="42" t="s">
        <v>60</v>
      </c>
      <c r="F2128" s="42" t="s">
        <v>26</v>
      </c>
      <c r="G2128" s="42" t="s">
        <v>38</v>
      </c>
      <c r="H2128" s="42" t="s">
        <v>399</v>
      </c>
      <c r="I2128" s="46" t="s">
        <v>114</v>
      </c>
      <c r="J2128" s="43">
        <v>321100</v>
      </c>
      <c r="K2128" s="43">
        <v>321100</v>
      </c>
      <c r="L2128" s="11">
        <f>L2129</f>
        <v>6</v>
      </c>
      <c r="P2128" s="11">
        <f>P2129</f>
        <v>6</v>
      </c>
      <c r="Q2128" s="53"/>
      <c r="R2128" s="54"/>
    </row>
    <row r="2129" spans="1:18" ht="36" x14ac:dyDescent="0.2">
      <c r="A2129" s="41" t="s">
        <v>64</v>
      </c>
      <c r="B2129" s="42" t="s">
        <v>466</v>
      </c>
      <c r="C2129" s="46" t="s">
        <v>21</v>
      </c>
      <c r="D2129" s="46" t="s">
        <v>99</v>
      </c>
      <c r="E2129" s="46" t="s">
        <v>65</v>
      </c>
      <c r="F2129" s="46" t="s">
        <v>26</v>
      </c>
      <c r="G2129" s="46" t="s">
        <v>27</v>
      </c>
      <c r="H2129" s="46" t="s">
        <v>28</v>
      </c>
      <c r="I2129" s="46"/>
      <c r="J2129" s="47">
        <v>6000</v>
      </c>
      <c r="K2129" s="47">
        <v>6000</v>
      </c>
      <c r="L2129" s="11">
        <f>L2130</f>
        <v>6</v>
      </c>
      <c r="P2129" s="11">
        <f>P2130</f>
        <v>6</v>
      </c>
      <c r="Q2129" s="53"/>
      <c r="R2129" s="54"/>
    </row>
    <row r="2130" spans="1:18" ht="36" x14ac:dyDescent="0.2">
      <c r="A2130" s="41" t="s">
        <v>66</v>
      </c>
      <c r="B2130" s="42" t="s">
        <v>466</v>
      </c>
      <c r="C2130" s="46" t="s">
        <v>21</v>
      </c>
      <c r="D2130" s="46" t="s">
        <v>99</v>
      </c>
      <c r="E2130" s="46" t="s">
        <v>65</v>
      </c>
      <c r="F2130" s="46" t="s">
        <v>26</v>
      </c>
      <c r="G2130" s="46" t="s">
        <v>47</v>
      </c>
      <c r="H2130" s="46" t="s">
        <v>28</v>
      </c>
      <c r="I2130" s="46"/>
      <c r="J2130" s="47">
        <v>6000</v>
      </c>
      <c r="K2130" s="47">
        <v>6000</v>
      </c>
      <c r="L2130" s="11">
        <f>L2131</f>
        <v>6</v>
      </c>
      <c r="P2130" s="11">
        <f>P2131</f>
        <v>6</v>
      </c>
      <c r="Q2130" s="53"/>
      <c r="R2130" s="54"/>
    </row>
    <row r="2131" spans="1:18" ht="36" x14ac:dyDescent="0.2">
      <c r="A2131" s="41" t="s">
        <v>67</v>
      </c>
      <c r="B2131" s="42" t="s">
        <v>466</v>
      </c>
      <c r="C2131" s="46" t="s">
        <v>21</v>
      </c>
      <c r="D2131" s="46" t="s">
        <v>99</v>
      </c>
      <c r="E2131" s="46" t="s">
        <v>65</v>
      </c>
      <c r="F2131" s="46" t="s">
        <v>26</v>
      </c>
      <c r="G2131" s="46" t="s">
        <v>47</v>
      </c>
      <c r="H2131" s="46" t="s">
        <v>68</v>
      </c>
      <c r="I2131" s="46"/>
      <c r="J2131" s="47">
        <v>6000</v>
      </c>
      <c r="K2131" s="47">
        <v>6000</v>
      </c>
      <c r="L2131" s="55">
        <f>K2131/1000</f>
        <v>6</v>
      </c>
      <c r="M2131" s="12">
        <v>1</v>
      </c>
      <c r="N2131" s="4">
        <v>1</v>
      </c>
      <c r="P2131" s="56">
        <f>K2131/1000</f>
        <v>6</v>
      </c>
      <c r="Q2131" s="53"/>
      <c r="R2131" s="54"/>
    </row>
    <row r="2132" spans="1:18" ht="24" x14ac:dyDescent="0.2">
      <c r="A2132" s="41" t="s">
        <v>44</v>
      </c>
      <c r="B2132" s="42" t="s">
        <v>466</v>
      </c>
      <c r="C2132" s="46" t="s">
        <v>21</v>
      </c>
      <c r="D2132" s="46" t="s">
        <v>99</v>
      </c>
      <c r="E2132" s="46" t="s">
        <v>65</v>
      </c>
      <c r="F2132" s="46" t="s">
        <v>26</v>
      </c>
      <c r="G2132" s="46" t="s">
        <v>47</v>
      </c>
      <c r="H2132" s="46" t="s">
        <v>68</v>
      </c>
      <c r="I2132" s="46" t="s">
        <v>45</v>
      </c>
      <c r="J2132" s="47">
        <v>6000</v>
      </c>
      <c r="K2132" s="47">
        <v>6000</v>
      </c>
      <c r="L2132" s="51">
        <f>L2133</f>
        <v>3103.18</v>
      </c>
      <c r="P2132" s="52">
        <f>P2133</f>
        <v>3103.18</v>
      </c>
      <c r="Q2132" s="53"/>
      <c r="R2132" s="54"/>
    </row>
    <row r="2133" spans="1:18" ht="36" x14ac:dyDescent="0.2">
      <c r="A2133" s="41" t="s">
        <v>215</v>
      </c>
      <c r="B2133" s="42" t="s">
        <v>466</v>
      </c>
      <c r="C2133" s="46" t="s">
        <v>21</v>
      </c>
      <c r="D2133" s="46" t="s">
        <v>99</v>
      </c>
      <c r="E2133" s="46" t="s">
        <v>72</v>
      </c>
      <c r="F2133" s="46" t="s">
        <v>26</v>
      </c>
      <c r="G2133" s="46" t="s">
        <v>27</v>
      </c>
      <c r="H2133" s="46" t="s">
        <v>28</v>
      </c>
      <c r="I2133" s="46"/>
      <c r="J2133" s="47">
        <v>3000</v>
      </c>
      <c r="K2133" s="47">
        <v>3000</v>
      </c>
      <c r="L2133" s="51">
        <f>L2134</f>
        <v>3103.18</v>
      </c>
      <c r="P2133" s="52">
        <f>P2134</f>
        <v>3103.18</v>
      </c>
      <c r="Q2133" s="53"/>
      <c r="R2133" s="54"/>
    </row>
    <row r="2134" spans="1:18" ht="36" x14ac:dyDescent="0.2">
      <c r="A2134" s="41" t="s">
        <v>76</v>
      </c>
      <c r="B2134" s="42" t="s">
        <v>466</v>
      </c>
      <c r="C2134" s="46" t="s">
        <v>21</v>
      </c>
      <c r="D2134" s="46" t="s">
        <v>99</v>
      </c>
      <c r="E2134" s="46" t="s">
        <v>72</v>
      </c>
      <c r="F2134" s="46" t="s">
        <v>26</v>
      </c>
      <c r="G2134" s="46" t="s">
        <v>51</v>
      </c>
      <c r="H2134" s="46" t="s">
        <v>28</v>
      </c>
      <c r="I2134" s="46"/>
      <c r="J2134" s="47">
        <v>3000</v>
      </c>
      <c r="K2134" s="47">
        <v>3000</v>
      </c>
      <c r="L2134" s="51">
        <f>L2135</f>
        <v>3103.18</v>
      </c>
      <c r="P2134" s="52">
        <f>P2135</f>
        <v>3103.18</v>
      </c>
      <c r="Q2134" s="53"/>
      <c r="R2134" s="54"/>
    </row>
    <row r="2135" spans="1:18" ht="24" x14ac:dyDescent="0.2">
      <c r="A2135" s="41" t="s">
        <v>73</v>
      </c>
      <c r="B2135" s="42" t="s">
        <v>466</v>
      </c>
      <c r="C2135" s="46" t="s">
        <v>21</v>
      </c>
      <c r="D2135" s="46" t="s">
        <v>99</v>
      </c>
      <c r="E2135" s="46" t="s">
        <v>72</v>
      </c>
      <c r="F2135" s="46" t="s">
        <v>26</v>
      </c>
      <c r="G2135" s="46" t="s">
        <v>51</v>
      </c>
      <c r="H2135" s="46" t="s">
        <v>74</v>
      </c>
      <c r="I2135" s="46"/>
      <c r="J2135" s="47">
        <v>3000</v>
      </c>
      <c r="K2135" s="47">
        <v>3000</v>
      </c>
      <c r="L2135" s="51">
        <f>L2136</f>
        <v>3103.18</v>
      </c>
      <c r="P2135" s="52">
        <f>P2136</f>
        <v>3103.18</v>
      </c>
      <c r="Q2135" s="53"/>
      <c r="R2135" s="54"/>
    </row>
    <row r="2136" spans="1:18" ht="24" x14ac:dyDescent="0.2">
      <c r="A2136" s="41" t="s">
        <v>44</v>
      </c>
      <c r="B2136" s="42" t="s">
        <v>466</v>
      </c>
      <c r="C2136" s="46" t="s">
        <v>21</v>
      </c>
      <c r="D2136" s="46" t="s">
        <v>99</v>
      </c>
      <c r="E2136" s="46" t="s">
        <v>72</v>
      </c>
      <c r="F2136" s="46" t="s">
        <v>26</v>
      </c>
      <c r="G2136" s="46" t="s">
        <v>51</v>
      </c>
      <c r="H2136" s="46" t="s">
        <v>74</v>
      </c>
      <c r="I2136" s="46" t="s">
        <v>45</v>
      </c>
      <c r="J2136" s="47">
        <v>3000</v>
      </c>
      <c r="K2136" s="47">
        <v>3000</v>
      </c>
      <c r="L2136" s="11">
        <f>L2137</f>
        <v>3103.18</v>
      </c>
      <c r="P2136" s="11">
        <f>P2137</f>
        <v>3103.18</v>
      </c>
      <c r="Q2136" s="53"/>
      <c r="R2136" s="54"/>
    </row>
    <row r="2137" spans="1:18" ht="24" x14ac:dyDescent="0.2">
      <c r="A2137" s="41" t="s">
        <v>106</v>
      </c>
      <c r="B2137" s="42" t="s">
        <v>466</v>
      </c>
      <c r="C2137" s="46" t="s">
        <v>21</v>
      </c>
      <c r="D2137" s="46" t="s">
        <v>99</v>
      </c>
      <c r="E2137" s="46" t="s">
        <v>107</v>
      </c>
      <c r="F2137" s="46" t="s">
        <v>26</v>
      </c>
      <c r="G2137" s="46" t="s">
        <v>27</v>
      </c>
      <c r="H2137" s="46" t="s">
        <v>28</v>
      </c>
      <c r="I2137" s="46"/>
      <c r="J2137" s="47">
        <v>3103180</v>
      </c>
      <c r="K2137" s="47">
        <v>3103180</v>
      </c>
      <c r="L2137" s="55">
        <f>K2137/1000</f>
        <v>3103.18</v>
      </c>
      <c r="M2137" s="12">
        <v>1</v>
      </c>
      <c r="P2137" s="56">
        <f>K2137/1000</f>
        <v>3103.18</v>
      </c>
      <c r="Q2137" s="53"/>
      <c r="R2137" s="54"/>
    </row>
    <row r="2138" spans="1:18" ht="24" x14ac:dyDescent="0.2">
      <c r="A2138" s="41" t="s">
        <v>108</v>
      </c>
      <c r="B2138" s="42" t="s">
        <v>466</v>
      </c>
      <c r="C2138" s="46" t="s">
        <v>21</v>
      </c>
      <c r="D2138" s="46" t="s">
        <v>99</v>
      </c>
      <c r="E2138" s="46" t="s">
        <v>107</v>
      </c>
      <c r="F2138" s="46" t="s">
        <v>96</v>
      </c>
      <c r="G2138" s="46" t="s">
        <v>27</v>
      </c>
      <c r="H2138" s="46" t="s">
        <v>28</v>
      </c>
      <c r="I2138" s="46"/>
      <c r="J2138" s="47">
        <v>3103180</v>
      </c>
      <c r="K2138" s="47">
        <v>3103180</v>
      </c>
      <c r="L2138" s="51">
        <f>L2139</f>
        <v>2390.86</v>
      </c>
      <c r="P2138" s="52">
        <f>P2139</f>
        <v>2390.86</v>
      </c>
      <c r="Q2138" s="53"/>
      <c r="R2138" s="54"/>
    </row>
    <row r="2139" spans="1:18" ht="24" x14ac:dyDescent="0.2">
      <c r="A2139" s="41" t="s">
        <v>31</v>
      </c>
      <c r="B2139" s="42" t="s">
        <v>466</v>
      </c>
      <c r="C2139" s="46" t="s">
        <v>21</v>
      </c>
      <c r="D2139" s="46" t="s">
        <v>99</v>
      </c>
      <c r="E2139" s="46" t="s">
        <v>107</v>
      </c>
      <c r="F2139" s="46" t="s">
        <v>96</v>
      </c>
      <c r="G2139" s="46" t="s">
        <v>27</v>
      </c>
      <c r="H2139" s="46" t="s">
        <v>32</v>
      </c>
      <c r="I2139" s="46"/>
      <c r="J2139" s="47">
        <v>704380</v>
      </c>
      <c r="K2139" s="47">
        <v>704380</v>
      </c>
      <c r="L2139" s="51">
        <f>L2140</f>
        <v>2390.86</v>
      </c>
      <c r="P2139" s="52">
        <f>P2140</f>
        <v>2390.86</v>
      </c>
      <c r="Q2139" s="53"/>
      <c r="R2139" s="54"/>
    </row>
    <row r="2140" spans="1:18" ht="60" x14ac:dyDescent="0.2">
      <c r="A2140" s="41" t="s">
        <v>508</v>
      </c>
      <c r="B2140" s="42" t="s">
        <v>466</v>
      </c>
      <c r="C2140" s="46" t="s">
        <v>21</v>
      </c>
      <c r="D2140" s="46" t="s">
        <v>99</v>
      </c>
      <c r="E2140" s="46" t="s">
        <v>107</v>
      </c>
      <c r="F2140" s="46" t="s">
        <v>96</v>
      </c>
      <c r="G2140" s="46" t="s">
        <v>27</v>
      </c>
      <c r="H2140" s="46" t="s">
        <v>32</v>
      </c>
      <c r="I2140" s="46" t="s">
        <v>34</v>
      </c>
      <c r="J2140" s="47">
        <v>60940</v>
      </c>
      <c r="K2140" s="47">
        <v>60940</v>
      </c>
      <c r="L2140" s="51">
        <f>L2141</f>
        <v>2390.86</v>
      </c>
      <c r="P2140" s="52">
        <f>P2141</f>
        <v>2390.86</v>
      </c>
      <c r="Q2140" s="53"/>
      <c r="R2140" s="54"/>
    </row>
    <row r="2141" spans="1:18" ht="24" x14ac:dyDescent="0.2">
      <c r="A2141" s="41" t="s">
        <v>44</v>
      </c>
      <c r="B2141" s="42" t="s">
        <v>466</v>
      </c>
      <c r="C2141" s="46" t="s">
        <v>21</v>
      </c>
      <c r="D2141" s="46" t="s">
        <v>99</v>
      </c>
      <c r="E2141" s="46" t="s">
        <v>107</v>
      </c>
      <c r="F2141" s="46" t="s">
        <v>96</v>
      </c>
      <c r="G2141" s="46" t="s">
        <v>27</v>
      </c>
      <c r="H2141" s="46" t="s">
        <v>32</v>
      </c>
      <c r="I2141" s="46" t="s">
        <v>45</v>
      </c>
      <c r="J2141" s="47">
        <v>549060</v>
      </c>
      <c r="K2141" s="47">
        <v>549060</v>
      </c>
      <c r="L2141" s="51">
        <f>L2142</f>
        <v>2390.86</v>
      </c>
      <c r="P2141" s="52">
        <f>P2142</f>
        <v>2390.86</v>
      </c>
      <c r="Q2141" s="53"/>
      <c r="R2141" s="54"/>
    </row>
    <row r="2142" spans="1:18" x14ac:dyDescent="0.2">
      <c r="A2142" s="41" t="s">
        <v>79</v>
      </c>
      <c r="B2142" s="42" t="s">
        <v>466</v>
      </c>
      <c r="C2142" s="46" t="s">
        <v>21</v>
      </c>
      <c r="D2142" s="46" t="s">
        <v>99</v>
      </c>
      <c r="E2142" s="46" t="s">
        <v>107</v>
      </c>
      <c r="F2142" s="46" t="s">
        <v>96</v>
      </c>
      <c r="G2142" s="46" t="s">
        <v>27</v>
      </c>
      <c r="H2142" s="46" t="s">
        <v>32</v>
      </c>
      <c r="I2142" s="46" t="s">
        <v>80</v>
      </c>
      <c r="J2142" s="47">
        <v>94380</v>
      </c>
      <c r="K2142" s="47">
        <v>94380</v>
      </c>
      <c r="L2142" s="11">
        <f>L2143</f>
        <v>2390.86</v>
      </c>
      <c r="P2142" s="11">
        <f>P2143</f>
        <v>2390.86</v>
      </c>
      <c r="Q2142" s="53"/>
      <c r="R2142" s="54"/>
    </row>
    <row r="2143" spans="1:18" ht="24" x14ac:dyDescent="0.2">
      <c r="A2143" s="41" t="s">
        <v>35</v>
      </c>
      <c r="B2143" s="42" t="s">
        <v>466</v>
      </c>
      <c r="C2143" s="46" t="s">
        <v>21</v>
      </c>
      <c r="D2143" s="46" t="s">
        <v>99</v>
      </c>
      <c r="E2143" s="46" t="s">
        <v>107</v>
      </c>
      <c r="F2143" s="46" t="s">
        <v>96</v>
      </c>
      <c r="G2143" s="46" t="s">
        <v>27</v>
      </c>
      <c r="H2143" s="46" t="s">
        <v>36</v>
      </c>
      <c r="I2143" s="46"/>
      <c r="J2143" s="47">
        <v>2390860</v>
      </c>
      <c r="K2143" s="47">
        <v>2390860</v>
      </c>
      <c r="L2143" s="55">
        <f>K2143/1000</f>
        <v>2390.86</v>
      </c>
      <c r="M2143" s="12">
        <v>1</v>
      </c>
      <c r="P2143" s="56">
        <f>K2143/1000</f>
        <v>2390.86</v>
      </c>
      <c r="Q2143" s="53"/>
      <c r="R2143" s="54"/>
    </row>
    <row r="2144" spans="1:18" ht="60" x14ac:dyDescent="0.2">
      <c r="A2144" s="41" t="s">
        <v>508</v>
      </c>
      <c r="B2144" s="42" t="s">
        <v>466</v>
      </c>
      <c r="C2144" s="46" t="s">
        <v>21</v>
      </c>
      <c r="D2144" s="46" t="s">
        <v>99</v>
      </c>
      <c r="E2144" s="46" t="s">
        <v>107</v>
      </c>
      <c r="F2144" s="46" t="s">
        <v>96</v>
      </c>
      <c r="G2144" s="46" t="s">
        <v>27</v>
      </c>
      <c r="H2144" s="46" t="s">
        <v>36</v>
      </c>
      <c r="I2144" s="46" t="s">
        <v>34</v>
      </c>
      <c r="J2144" s="47">
        <v>2390860</v>
      </c>
      <c r="K2144" s="47">
        <v>2390860</v>
      </c>
      <c r="L2144" s="51">
        <f>L2145</f>
        <v>1280</v>
      </c>
      <c r="P2144" s="52">
        <f>P2145</f>
        <v>1280</v>
      </c>
      <c r="Q2144" s="53"/>
      <c r="R2144" s="54"/>
    </row>
    <row r="2145" spans="1:18" ht="24" x14ac:dyDescent="0.2">
      <c r="A2145" s="41" t="s">
        <v>81</v>
      </c>
      <c r="B2145" s="42" t="s">
        <v>466</v>
      </c>
      <c r="C2145" s="46" t="s">
        <v>21</v>
      </c>
      <c r="D2145" s="46" t="s">
        <v>99</v>
      </c>
      <c r="E2145" s="42" t="s">
        <v>107</v>
      </c>
      <c r="F2145" s="42" t="s">
        <v>96</v>
      </c>
      <c r="G2145" s="42" t="s">
        <v>27</v>
      </c>
      <c r="H2145" s="42" t="s">
        <v>82</v>
      </c>
      <c r="I2145" s="46"/>
      <c r="J2145" s="47">
        <v>7940</v>
      </c>
      <c r="K2145" s="47">
        <v>7940</v>
      </c>
      <c r="L2145" s="51">
        <f>L2146+L2157+L2162</f>
        <v>1280</v>
      </c>
      <c r="P2145" s="52">
        <f>P2146+P2157+P2162</f>
        <v>1280</v>
      </c>
      <c r="Q2145" s="53"/>
      <c r="R2145" s="54"/>
    </row>
    <row r="2146" spans="1:18" ht="24" x14ac:dyDescent="0.2">
      <c r="A2146" s="41" t="s">
        <v>44</v>
      </c>
      <c r="B2146" s="42" t="s">
        <v>466</v>
      </c>
      <c r="C2146" s="46" t="s">
        <v>21</v>
      </c>
      <c r="D2146" s="46" t="s">
        <v>99</v>
      </c>
      <c r="E2146" s="42" t="s">
        <v>107</v>
      </c>
      <c r="F2146" s="42" t="s">
        <v>96</v>
      </c>
      <c r="G2146" s="42" t="s">
        <v>27</v>
      </c>
      <c r="H2146" s="42" t="s">
        <v>82</v>
      </c>
      <c r="I2146" s="46" t="s">
        <v>45</v>
      </c>
      <c r="J2146" s="47">
        <v>7940</v>
      </c>
      <c r="K2146" s="47">
        <v>7940</v>
      </c>
      <c r="L2146" s="51">
        <f>L2147+L2151+L2154</f>
        <v>1280</v>
      </c>
      <c r="P2146" s="52">
        <f>P2147+P2151+P2154</f>
        <v>1280</v>
      </c>
      <c r="Q2146" s="53"/>
      <c r="R2146" s="54"/>
    </row>
    <row r="2147" spans="1:18" hidden="1" x14ac:dyDescent="0.2">
      <c r="A2147" s="41" t="s">
        <v>93</v>
      </c>
      <c r="B2147" s="42" t="s">
        <v>466</v>
      </c>
      <c r="C2147" s="42" t="s">
        <v>21</v>
      </c>
      <c r="D2147" s="42" t="s">
        <v>99</v>
      </c>
      <c r="E2147" s="46" t="s">
        <v>94</v>
      </c>
      <c r="F2147" s="46" t="s">
        <v>26</v>
      </c>
      <c r="G2147" s="46" t="s">
        <v>27</v>
      </c>
      <c r="H2147" s="46" t="s">
        <v>28</v>
      </c>
      <c r="I2147" s="46"/>
      <c r="J2147" s="47">
        <v>0</v>
      </c>
      <c r="K2147" s="47">
        <v>0</v>
      </c>
      <c r="L2147" s="51">
        <f>L2148</f>
        <v>0</v>
      </c>
      <c r="P2147" s="52">
        <f>P2148</f>
        <v>0</v>
      </c>
      <c r="Q2147" s="53"/>
      <c r="R2147" s="54"/>
    </row>
    <row r="2148" spans="1:18" hidden="1" x14ac:dyDescent="0.2">
      <c r="A2148" s="41" t="s">
        <v>95</v>
      </c>
      <c r="B2148" s="42" t="s">
        <v>466</v>
      </c>
      <c r="C2148" s="42" t="s">
        <v>21</v>
      </c>
      <c r="D2148" s="42" t="s">
        <v>99</v>
      </c>
      <c r="E2148" s="46" t="s">
        <v>94</v>
      </c>
      <c r="F2148" s="46" t="s">
        <v>96</v>
      </c>
      <c r="G2148" s="46" t="s">
        <v>27</v>
      </c>
      <c r="H2148" s="46" t="s">
        <v>28</v>
      </c>
      <c r="I2148" s="46"/>
      <c r="J2148" s="47">
        <v>0</v>
      </c>
      <c r="K2148" s="47">
        <v>0</v>
      </c>
      <c r="L2148" s="11">
        <f>L2149+L2150</f>
        <v>0</v>
      </c>
      <c r="P2148" s="11">
        <f>P2149+P2150</f>
        <v>0</v>
      </c>
      <c r="Q2148" s="53"/>
      <c r="R2148" s="54"/>
    </row>
    <row r="2149" spans="1:18" ht="72" hidden="1" x14ac:dyDescent="0.2">
      <c r="A2149" s="41" t="s">
        <v>517</v>
      </c>
      <c r="B2149" s="42" t="s">
        <v>466</v>
      </c>
      <c r="C2149" s="42" t="s">
        <v>21</v>
      </c>
      <c r="D2149" s="42" t="s">
        <v>99</v>
      </c>
      <c r="E2149" s="46" t="s">
        <v>94</v>
      </c>
      <c r="F2149" s="46" t="s">
        <v>96</v>
      </c>
      <c r="G2149" s="46" t="s">
        <v>27</v>
      </c>
      <c r="H2149" s="46" t="s">
        <v>518</v>
      </c>
      <c r="I2149" s="46"/>
      <c r="J2149" s="47">
        <v>0</v>
      </c>
      <c r="K2149" s="47">
        <v>0</v>
      </c>
      <c r="L2149" s="55">
        <f>K2149/1000</f>
        <v>0</v>
      </c>
      <c r="M2149" s="12">
        <v>1</v>
      </c>
      <c r="P2149" s="56">
        <f>K2149/1000</f>
        <v>0</v>
      </c>
      <c r="Q2149" s="53"/>
      <c r="R2149" s="54"/>
    </row>
    <row r="2150" spans="1:18" ht="24" hidden="1" x14ac:dyDescent="0.2">
      <c r="A2150" s="41" t="s">
        <v>44</v>
      </c>
      <c r="B2150" s="42" t="s">
        <v>466</v>
      </c>
      <c r="C2150" s="42" t="s">
        <v>21</v>
      </c>
      <c r="D2150" s="42" t="s">
        <v>99</v>
      </c>
      <c r="E2150" s="46" t="s">
        <v>94</v>
      </c>
      <c r="F2150" s="46" t="s">
        <v>96</v>
      </c>
      <c r="G2150" s="46" t="s">
        <v>27</v>
      </c>
      <c r="H2150" s="46" t="s">
        <v>518</v>
      </c>
      <c r="I2150" s="46" t="s">
        <v>45</v>
      </c>
      <c r="J2150" s="47">
        <v>0</v>
      </c>
      <c r="K2150" s="47">
        <v>0</v>
      </c>
      <c r="L2150" s="55">
        <f>K2150/1000</f>
        <v>0</v>
      </c>
      <c r="M2150" s="12">
        <v>1</v>
      </c>
      <c r="P2150" s="56">
        <f>K2150/1000</f>
        <v>0</v>
      </c>
      <c r="Q2150" s="53"/>
      <c r="R2150" s="54"/>
    </row>
    <row r="2151" spans="1:18" x14ac:dyDescent="0.2">
      <c r="A2151" s="41" t="s">
        <v>140</v>
      </c>
      <c r="B2151" s="42" t="s">
        <v>466</v>
      </c>
      <c r="C2151" s="46" t="s">
        <v>38</v>
      </c>
      <c r="D2151" s="46"/>
      <c r="E2151" s="46"/>
      <c r="F2151" s="46"/>
      <c r="G2151" s="46"/>
      <c r="H2151" s="46"/>
      <c r="I2151" s="46"/>
      <c r="J2151" s="47">
        <v>640000</v>
      </c>
      <c r="K2151" s="47">
        <v>640000</v>
      </c>
      <c r="L2151" s="51">
        <f>L2152</f>
        <v>640</v>
      </c>
      <c r="P2151" s="52">
        <f>P2152</f>
        <v>640</v>
      </c>
      <c r="Q2151" s="53"/>
      <c r="R2151" s="54"/>
    </row>
    <row r="2152" spans="1:18" x14ac:dyDescent="0.2">
      <c r="A2152" s="41" t="s">
        <v>147</v>
      </c>
      <c r="B2152" s="42" t="s">
        <v>466</v>
      </c>
      <c r="C2152" s="46" t="s">
        <v>38</v>
      </c>
      <c r="D2152" s="46" t="s">
        <v>55</v>
      </c>
      <c r="E2152" s="46"/>
      <c r="F2152" s="46"/>
      <c r="G2152" s="46"/>
      <c r="H2152" s="46"/>
      <c r="I2152" s="68"/>
      <c r="J2152" s="47">
        <v>640000</v>
      </c>
      <c r="K2152" s="47">
        <v>640000</v>
      </c>
      <c r="L2152" s="11">
        <f>L2153</f>
        <v>640</v>
      </c>
      <c r="P2152" s="11">
        <f>P2153</f>
        <v>640</v>
      </c>
      <c r="Q2152" s="53"/>
      <c r="R2152" s="54"/>
    </row>
    <row r="2153" spans="1:18" ht="60" x14ac:dyDescent="0.2">
      <c r="A2153" s="41" t="s">
        <v>148</v>
      </c>
      <c r="B2153" s="42" t="s">
        <v>466</v>
      </c>
      <c r="C2153" s="46" t="s">
        <v>38</v>
      </c>
      <c r="D2153" s="46" t="s">
        <v>55</v>
      </c>
      <c r="E2153" s="46" t="s">
        <v>149</v>
      </c>
      <c r="F2153" s="46" t="s">
        <v>26</v>
      </c>
      <c r="G2153" s="46" t="s">
        <v>27</v>
      </c>
      <c r="H2153" s="46" t="s">
        <v>28</v>
      </c>
      <c r="I2153" s="68"/>
      <c r="J2153" s="47">
        <v>640000</v>
      </c>
      <c r="K2153" s="47">
        <v>640000</v>
      </c>
      <c r="L2153" s="55">
        <f>K2153/1000</f>
        <v>640</v>
      </c>
      <c r="M2153" s="12">
        <v>1</v>
      </c>
      <c r="P2153" s="56">
        <f>K2153/1000</f>
        <v>640</v>
      </c>
      <c r="Q2153" s="53"/>
      <c r="R2153" s="54"/>
    </row>
    <row r="2154" spans="1:18" ht="24" x14ac:dyDescent="0.2">
      <c r="A2154" s="41" t="s">
        <v>150</v>
      </c>
      <c r="B2154" s="42" t="s">
        <v>466</v>
      </c>
      <c r="C2154" s="46" t="s">
        <v>38</v>
      </c>
      <c r="D2154" s="46" t="s">
        <v>55</v>
      </c>
      <c r="E2154" s="46" t="s">
        <v>149</v>
      </c>
      <c r="F2154" s="46" t="s">
        <v>26</v>
      </c>
      <c r="G2154" s="46" t="s">
        <v>21</v>
      </c>
      <c r="H2154" s="46" t="s">
        <v>28</v>
      </c>
      <c r="I2154" s="68"/>
      <c r="J2154" s="47">
        <v>640000</v>
      </c>
      <c r="K2154" s="47">
        <v>640000</v>
      </c>
      <c r="L2154" s="51">
        <f>L2155</f>
        <v>640</v>
      </c>
      <c r="P2154" s="52">
        <f>P2155</f>
        <v>640</v>
      </c>
      <c r="Q2154" s="53"/>
      <c r="R2154" s="54"/>
    </row>
    <row r="2155" spans="1:18" ht="36" x14ac:dyDescent="0.2">
      <c r="A2155" s="41" t="s">
        <v>400</v>
      </c>
      <c r="B2155" s="42" t="s">
        <v>466</v>
      </c>
      <c r="C2155" s="46" t="s">
        <v>38</v>
      </c>
      <c r="D2155" s="46" t="s">
        <v>55</v>
      </c>
      <c r="E2155" s="46" t="s">
        <v>149</v>
      </c>
      <c r="F2155" s="46" t="s">
        <v>26</v>
      </c>
      <c r="G2155" s="46" t="s">
        <v>21</v>
      </c>
      <c r="H2155" s="46" t="s">
        <v>401</v>
      </c>
      <c r="I2155" s="68"/>
      <c r="J2155" s="47">
        <v>640000</v>
      </c>
      <c r="K2155" s="47">
        <v>640000</v>
      </c>
      <c r="L2155" s="11">
        <f>L2156</f>
        <v>640</v>
      </c>
      <c r="P2155" s="11">
        <f>P2156</f>
        <v>640</v>
      </c>
      <c r="Q2155" s="53"/>
      <c r="R2155" s="54"/>
    </row>
    <row r="2156" spans="1:18" ht="24" x14ac:dyDescent="0.2">
      <c r="A2156" s="41" t="s">
        <v>44</v>
      </c>
      <c r="B2156" s="42" t="s">
        <v>466</v>
      </c>
      <c r="C2156" s="46" t="s">
        <v>38</v>
      </c>
      <c r="D2156" s="46" t="s">
        <v>55</v>
      </c>
      <c r="E2156" s="46" t="s">
        <v>149</v>
      </c>
      <c r="F2156" s="46" t="s">
        <v>26</v>
      </c>
      <c r="G2156" s="46" t="s">
        <v>21</v>
      </c>
      <c r="H2156" s="46" t="s">
        <v>401</v>
      </c>
      <c r="I2156" s="46" t="s">
        <v>45</v>
      </c>
      <c r="J2156" s="47">
        <v>640000</v>
      </c>
      <c r="K2156" s="47">
        <v>640000</v>
      </c>
      <c r="L2156" s="55">
        <f>K2156/1000</f>
        <v>640</v>
      </c>
      <c r="M2156" s="12">
        <v>1</v>
      </c>
      <c r="P2156" s="56">
        <f>K2156/1000</f>
        <v>640</v>
      </c>
      <c r="Q2156" s="53"/>
      <c r="R2156" s="54"/>
    </row>
    <row r="2157" spans="1:18" hidden="1" x14ac:dyDescent="0.2">
      <c r="A2157" s="41" t="s">
        <v>168</v>
      </c>
      <c r="B2157" s="42" t="s">
        <v>466</v>
      </c>
      <c r="C2157" s="46" t="s">
        <v>51</v>
      </c>
      <c r="D2157" s="46"/>
      <c r="E2157" s="46"/>
      <c r="F2157" s="46"/>
      <c r="G2157" s="46"/>
      <c r="H2157" s="46"/>
      <c r="I2157" s="46"/>
      <c r="J2157" s="47">
        <v>0</v>
      </c>
      <c r="K2157" s="47">
        <v>0</v>
      </c>
      <c r="L2157" s="51">
        <f>L2158</f>
        <v>0</v>
      </c>
      <c r="P2157" s="52">
        <f>P2158</f>
        <v>0</v>
      </c>
      <c r="Q2157" s="53"/>
      <c r="R2157" s="54"/>
    </row>
    <row r="2158" spans="1:18" hidden="1" x14ac:dyDescent="0.2">
      <c r="A2158" s="41" t="s">
        <v>169</v>
      </c>
      <c r="B2158" s="42" t="s">
        <v>466</v>
      </c>
      <c r="C2158" s="46" t="s">
        <v>51</v>
      </c>
      <c r="D2158" s="46" t="s">
        <v>47</v>
      </c>
      <c r="E2158" s="46"/>
      <c r="F2158" s="46"/>
      <c r="G2158" s="46"/>
      <c r="H2158" s="46"/>
      <c r="I2158" s="46"/>
      <c r="J2158" s="47">
        <v>0</v>
      </c>
      <c r="K2158" s="47">
        <v>0</v>
      </c>
      <c r="L2158" s="51">
        <f>L2159</f>
        <v>0</v>
      </c>
      <c r="P2158" s="52">
        <f>P2159</f>
        <v>0</v>
      </c>
      <c r="Q2158" s="53"/>
      <c r="R2158" s="54"/>
    </row>
    <row r="2159" spans="1:18" ht="36" hidden="1" x14ac:dyDescent="0.2">
      <c r="A2159" s="41" t="s">
        <v>170</v>
      </c>
      <c r="B2159" s="42" t="s">
        <v>466</v>
      </c>
      <c r="C2159" s="46" t="s">
        <v>51</v>
      </c>
      <c r="D2159" s="46" t="s">
        <v>47</v>
      </c>
      <c r="E2159" s="46" t="s">
        <v>99</v>
      </c>
      <c r="F2159" s="46" t="s">
        <v>26</v>
      </c>
      <c r="G2159" s="46" t="s">
        <v>27</v>
      </c>
      <c r="H2159" s="46" t="s">
        <v>28</v>
      </c>
      <c r="I2159" s="46"/>
      <c r="J2159" s="47">
        <v>0</v>
      </c>
      <c r="K2159" s="47">
        <v>0</v>
      </c>
      <c r="L2159" s="11">
        <f>L2160+L2161</f>
        <v>0</v>
      </c>
      <c r="P2159" s="11">
        <f>P2160+P2161</f>
        <v>0</v>
      </c>
      <c r="Q2159" s="53"/>
      <c r="R2159" s="54"/>
    </row>
    <row r="2160" spans="1:18" ht="24" hidden="1" x14ac:dyDescent="0.2">
      <c r="A2160" s="41" t="s">
        <v>591</v>
      </c>
      <c r="B2160" s="42" t="s">
        <v>466</v>
      </c>
      <c r="C2160" s="46" t="s">
        <v>51</v>
      </c>
      <c r="D2160" s="46" t="s">
        <v>47</v>
      </c>
      <c r="E2160" s="46" t="s">
        <v>99</v>
      </c>
      <c r="F2160" s="46" t="s">
        <v>26</v>
      </c>
      <c r="G2160" s="46" t="s">
        <v>23</v>
      </c>
      <c r="H2160" s="46" t="s">
        <v>28</v>
      </c>
      <c r="I2160" s="46"/>
      <c r="J2160" s="47">
        <v>0</v>
      </c>
      <c r="K2160" s="47">
        <v>0</v>
      </c>
      <c r="L2160" s="55">
        <f>K2160/1000</f>
        <v>0</v>
      </c>
      <c r="M2160" s="12">
        <v>1</v>
      </c>
      <c r="P2160" s="56">
        <f>K2160/1000</f>
        <v>0</v>
      </c>
      <c r="Q2160" s="53"/>
      <c r="R2160" s="54"/>
    </row>
    <row r="2161" spans="1:18" hidden="1" x14ac:dyDescent="0.2">
      <c r="A2161" s="41" t="s">
        <v>407</v>
      </c>
      <c r="B2161" s="42" t="s">
        <v>466</v>
      </c>
      <c r="C2161" s="46" t="s">
        <v>51</v>
      </c>
      <c r="D2161" s="46" t="s">
        <v>47</v>
      </c>
      <c r="E2161" s="46" t="s">
        <v>99</v>
      </c>
      <c r="F2161" s="46" t="s">
        <v>26</v>
      </c>
      <c r="G2161" s="46" t="s">
        <v>23</v>
      </c>
      <c r="H2161" s="46" t="s">
        <v>408</v>
      </c>
      <c r="I2161" s="46"/>
      <c r="J2161" s="47">
        <v>0</v>
      </c>
      <c r="K2161" s="47">
        <v>0</v>
      </c>
      <c r="L2161" s="55">
        <f>K2161/1000</f>
        <v>0</v>
      </c>
      <c r="M2161" s="12">
        <v>1</v>
      </c>
      <c r="P2161" s="56">
        <f>K2161/1000</f>
        <v>0</v>
      </c>
      <c r="Q2161" s="53"/>
      <c r="R2161" s="54"/>
    </row>
    <row r="2162" spans="1:18" ht="24" hidden="1" x14ac:dyDescent="0.2">
      <c r="A2162" s="41" t="s">
        <v>44</v>
      </c>
      <c r="B2162" s="42" t="s">
        <v>466</v>
      </c>
      <c r="C2162" s="46" t="s">
        <v>51</v>
      </c>
      <c r="D2162" s="46" t="s">
        <v>47</v>
      </c>
      <c r="E2162" s="46" t="s">
        <v>99</v>
      </c>
      <c r="F2162" s="46" t="s">
        <v>26</v>
      </c>
      <c r="G2162" s="46" t="s">
        <v>23</v>
      </c>
      <c r="H2162" s="46" t="s">
        <v>408</v>
      </c>
      <c r="I2162" s="46" t="s">
        <v>45</v>
      </c>
      <c r="J2162" s="47">
        <v>0</v>
      </c>
      <c r="K2162" s="47">
        <v>0</v>
      </c>
      <c r="L2162" s="51">
        <f>L2163</f>
        <v>0</v>
      </c>
      <c r="P2162" s="52">
        <f>P2163</f>
        <v>0</v>
      </c>
      <c r="Q2162" s="53"/>
      <c r="R2162" s="54"/>
    </row>
    <row r="2163" spans="1:18" ht="24" hidden="1" x14ac:dyDescent="0.2">
      <c r="A2163" s="41" t="s">
        <v>409</v>
      </c>
      <c r="B2163" s="42" t="s">
        <v>466</v>
      </c>
      <c r="C2163" s="46" t="s">
        <v>51</v>
      </c>
      <c r="D2163" s="46" t="s">
        <v>47</v>
      </c>
      <c r="E2163" s="46" t="s">
        <v>99</v>
      </c>
      <c r="F2163" s="46" t="s">
        <v>26</v>
      </c>
      <c r="G2163" s="46" t="s">
        <v>23</v>
      </c>
      <c r="H2163" s="46" t="s">
        <v>410</v>
      </c>
      <c r="I2163" s="46"/>
      <c r="J2163" s="47">
        <v>0</v>
      </c>
      <c r="K2163" s="47">
        <v>0</v>
      </c>
      <c r="L2163" s="51">
        <f>L2164</f>
        <v>0</v>
      </c>
      <c r="P2163" s="52">
        <f>P2164</f>
        <v>0</v>
      </c>
      <c r="Q2163" s="53"/>
      <c r="R2163" s="54"/>
    </row>
    <row r="2164" spans="1:18" ht="24" hidden="1" x14ac:dyDescent="0.2">
      <c r="A2164" s="41" t="s">
        <v>44</v>
      </c>
      <c r="B2164" s="42" t="s">
        <v>466</v>
      </c>
      <c r="C2164" s="46" t="s">
        <v>51</v>
      </c>
      <c r="D2164" s="46" t="s">
        <v>47</v>
      </c>
      <c r="E2164" s="46" t="s">
        <v>99</v>
      </c>
      <c r="F2164" s="46" t="s">
        <v>26</v>
      </c>
      <c r="G2164" s="46" t="s">
        <v>23</v>
      </c>
      <c r="H2164" s="46" t="s">
        <v>410</v>
      </c>
      <c r="I2164" s="46" t="s">
        <v>45</v>
      </c>
      <c r="J2164" s="47">
        <v>0</v>
      </c>
      <c r="K2164" s="47">
        <v>0</v>
      </c>
      <c r="L2164" s="11">
        <f>L2165</f>
        <v>0</v>
      </c>
      <c r="P2164" s="11">
        <f>P2165</f>
        <v>0</v>
      </c>
      <c r="Q2164" s="53"/>
      <c r="R2164" s="54"/>
    </row>
    <row r="2165" spans="1:18" ht="24" hidden="1" x14ac:dyDescent="0.2">
      <c r="A2165" s="41" t="s">
        <v>171</v>
      </c>
      <c r="B2165" s="42" t="s">
        <v>466</v>
      </c>
      <c r="C2165" s="46" t="s">
        <v>51</v>
      </c>
      <c r="D2165" s="46" t="s">
        <v>47</v>
      </c>
      <c r="E2165" s="46" t="s">
        <v>99</v>
      </c>
      <c r="F2165" s="46" t="s">
        <v>26</v>
      </c>
      <c r="G2165" s="46" t="s">
        <v>47</v>
      </c>
      <c r="H2165" s="46" t="s">
        <v>28</v>
      </c>
      <c r="I2165" s="46"/>
      <c r="J2165" s="47">
        <v>0</v>
      </c>
      <c r="K2165" s="47">
        <v>0</v>
      </c>
      <c r="L2165" s="55">
        <f>K2165/1000</f>
        <v>0</v>
      </c>
      <c r="M2165" s="12">
        <v>1</v>
      </c>
      <c r="P2165" s="56">
        <f>K2165/1000</f>
        <v>0</v>
      </c>
      <c r="Q2165" s="53"/>
      <c r="R2165" s="54"/>
    </row>
    <row r="2166" spans="1:18" ht="24" hidden="1" x14ac:dyDescent="0.2">
      <c r="A2166" s="41" t="s">
        <v>411</v>
      </c>
      <c r="B2166" s="42" t="s">
        <v>466</v>
      </c>
      <c r="C2166" s="46" t="s">
        <v>51</v>
      </c>
      <c r="D2166" s="46" t="s">
        <v>47</v>
      </c>
      <c r="E2166" s="46" t="s">
        <v>99</v>
      </c>
      <c r="F2166" s="46" t="s">
        <v>26</v>
      </c>
      <c r="G2166" s="46" t="s">
        <v>47</v>
      </c>
      <c r="H2166" s="46" t="s">
        <v>412</v>
      </c>
      <c r="I2166" s="46"/>
      <c r="J2166" s="47">
        <v>0</v>
      </c>
      <c r="K2166" s="47">
        <v>0</v>
      </c>
      <c r="L2166" s="51">
        <f t="shared" ref="L2166:L2172" si="22">L2167</f>
        <v>0</v>
      </c>
      <c r="P2166" s="52">
        <f t="shared" ref="P2166:P2172" si="23">P2167</f>
        <v>0</v>
      </c>
      <c r="Q2166" s="53"/>
      <c r="R2166" s="54"/>
    </row>
    <row r="2167" spans="1:18" ht="24" hidden="1" x14ac:dyDescent="0.2">
      <c r="A2167" s="41" t="s">
        <v>44</v>
      </c>
      <c r="B2167" s="42" t="s">
        <v>466</v>
      </c>
      <c r="C2167" s="46" t="s">
        <v>51</v>
      </c>
      <c r="D2167" s="46" t="s">
        <v>47</v>
      </c>
      <c r="E2167" s="46" t="s">
        <v>99</v>
      </c>
      <c r="F2167" s="46" t="s">
        <v>26</v>
      </c>
      <c r="G2167" s="46" t="s">
        <v>47</v>
      </c>
      <c r="H2167" s="46" t="s">
        <v>412</v>
      </c>
      <c r="I2167" s="46" t="s">
        <v>45</v>
      </c>
      <c r="J2167" s="47">
        <v>0</v>
      </c>
      <c r="K2167" s="47">
        <v>0</v>
      </c>
      <c r="L2167" s="51">
        <f t="shared" si="22"/>
        <v>0</v>
      </c>
      <c r="P2167" s="52">
        <f t="shared" si="23"/>
        <v>0</v>
      </c>
      <c r="Q2167" s="53"/>
      <c r="R2167" s="54"/>
    </row>
    <row r="2168" spans="1:18" ht="24" hidden="1" x14ac:dyDescent="0.2">
      <c r="A2168" s="41" t="s">
        <v>413</v>
      </c>
      <c r="B2168" s="42" t="s">
        <v>466</v>
      </c>
      <c r="C2168" s="46" t="s">
        <v>51</v>
      </c>
      <c r="D2168" s="46" t="s">
        <v>47</v>
      </c>
      <c r="E2168" s="46" t="s">
        <v>99</v>
      </c>
      <c r="F2168" s="46" t="s">
        <v>26</v>
      </c>
      <c r="G2168" s="46" t="s">
        <v>47</v>
      </c>
      <c r="H2168" s="46" t="s">
        <v>414</v>
      </c>
      <c r="I2168" s="46"/>
      <c r="J2168" s="47">
        <v>0</v>
      </c>
      <c r="K2168" s="47">
        <v>0</v>
      </c>
      <c r="L2168" s="51">
        <f t="shared" si="22"/>
        <v>0</v>
      </c>
      <c r="P2168" s="52">
        <f t="shared" si="23"/>
        <v>0</v>
      </c>
      <c r="Q2168" s="53"/>
      <c r="R2168" s="54"/>
    </row>
    <row r="2169" spans="1:18" ht="24" hidden="1" x14ac:dyDescent="0.2">
      <c r="A2169" s="41" t="s">
        <v>44</v>
      </c>
      <c r="B2169" s="42" t="s">
        <v>466</v>
      </c>
      <c r="C2169" s="46" t="s">
        <v>51</v>
      </c>
      <c r="D2169" s="46" t="s">
        <v>47</v>
      </c>
      <c r="E2169" s="46" t="s">
        <v>99</v>
      </c>
      <c r="F2169" s="46" t="s">
        <v>26</v>
      </c>
      <c r="G2169" s="46" t="s">
        <v>47</v>
      </c>
      <c r="H2169" s="46" t="s">
        <v>414</v>
      </c>
      <c r="I2169" s="46" t="s">
        <v>45</v>
      </c>
      <c r="J2169" s="47">
        <v>0</v>
      </c>
      <c r="K2169" s="47">
        <v>0</v>
      </c>
      <c r="L2169" s="51">
        <f t="shared" si="22"/>
        <v>0</v>
      </c>
      <c r="P2169" s="52">
        <f t="shared" si="23"/>
        <v>0</v>
      </c>
      <c r="Q2169" s="53"/>
      <c r="R2169" s="54"/>
    </row>
    <row r="2170" spans="1:18" ht="36" hidden="1" x14ac:dyDescent="0.2">
      <c r="A2170" s="41" t="s">
        <v>415</v>
      </c>
      <c r="B2170" s="42" t="s">
        <v>466</v>
      </c>
      <c r="C2170" s="46" t="s">
        <v>51</v>
      </c>
      <c r="D2170" s="46" t="s">
        <v>47</v>
      </c>
      <c r="E2170" s="46" t="s">
        <v>99</v>
      </c>
      <c r="F2170" s="46" t="s">
        <v>26</v>
      </c>
      <c r="G2170" s="46" t="s">
        <v>47</v>
      </c>
      <c r="H2170" s="46" t="s">
        <v>416</v>
      </c>
      <c r="I2170" s="46"/>
      <c r="J2170" s="47">
        <v>0</v>
      </c>
      <c r="K2170" s="47">
        <v>0</v>
      </c>
      <c r="L2170" s="51">
        <f t="shared" si="22"/>
        <v>0</v>
      </c>
      <c r="P2170" s="52">
        <f t="shared" si="23"/>
        <v>0</v>
      </c>
      <c r="Q2170" s="53"/>
      <c r="R2170" s="54"/>
    </row>
    <row r="2171" spans="1:18" ht="24" hidden="1" x14ac:dyDescent="0.2">
      <c r="A2171" s="41" t="s">
        <v>44</v>
      </c>
      <c r="B2171" s="42" t="s">
        <v>466</v>
      </c>
      <c r="C2171" s="46" t="s">
        <v>51</v>
      </c>
      <c r="D2171" s="46" t="s">
        <v>47</v>
      </c>
      <c r="E2171" s="46" t="s">
        <v>99</v>
      </c>
      <c r="F2171" s="46" t="s">
        <v>26</v>
      </c>
      <c r="G2171" s="46" t="s">
        <v>47</v>
      </c>
      <c r="H2171" s="46" t="s">
        <v>416</v>
      </c>
      <c r="I2171" s="46" t="s">
        <v>45</v>
      </c>
      <c r="J2171" s="47">
        <v>0</v>
      </c>
      <c r="K2171" s="47">
        <v>0</v>
      </c>
      <c r="L2171" s="51">
        <f t="shared" si="22"/>
        <v>0</v>
      </c>
      <c r="P2171" s="52">
        <f t="shared" si="23"/>
        <v>0</v>
      </c>
      <c r="Q2171" s="53"/>
      <c r="R2171" s="54"/>
    </row>
    <row r="2172" spans="1:18" hidden="1" x14ac:dyDescent="0.2">
      <c r="A2172" s="41" t="s">
        <v>417</v>
      </c>
      <c r="B2172" s="42" t="s">
        <v>466</v>
      </c>
      <c r="C2172" s="46" t="s">
        <v>51</v>
      </c>
      <c r="D2172" s="46" t="s">
        <v>47</v>
      </c>
      <c r="E2172" s="46" t="s">
        <v>99</v>
      </c>
      <c r="F2172" s="46" t="s">
        <v>26</v>
      </c>
      <c r="G2172" s="46" t="s">
        <v>47</v>
      </c>
      <c r="H2172" s="46" t="s">
        <v>418</v>
      </c>
      <c r="I2172" s="46"/>
      <c r="J2172" s="47">
        <v>0</v>
      </c>
      <c r="K2172" s="47">
        <v>0</v>
      </c>
      <c r="L2172" s="11">
        <f t="shared" si="22"/>
        <v>0</v>
      </c>
      <c r="P2172" s="11">
        <f t="shared" si="23"/>
        <v>0</v>
      </c>
      <c r="Q2172" s="53"/>
      <c r="R2172" s="54"/>
    </row>
    <row r="2173" spans="1:18" ht="24" hidden="1" x14ac:dyDescent="0.2">
      <c r="A2173" s="41" t="s">
        <v>44</v>
      </c>
      <c r="B2173" s="42" t="s">
        <v>466</v>
      </c>
      <c r="C2173" s="46" t="s">
        <v>51</v>
      </c>
      <c r="D2173" s="46" t="s">
        <v>47</v>
      </c>
      <c r="E2173" s="46" t="s">
        <v>99</v>
      </c>
      <c r="F2173" s="46" t="s">
        <v>26</v>
      </c>
      <c r="G2173" s="46" t="s">
        <v>47</v>
      </c>
      <c r="H2173" s="46" t="s">
        <v>418</v>
      </c>
      <c r="I2173" s="46" t="s">
        <v>45</v>
      </c>
      <c r="J2173" s="47">
        <v>0</v>
      </c>
      <c r="K2173" s="47">
        <v>0</v>
      </c>
      <c r="L2173" s="55">
        <f>K2173/1000</f>
        <v>0</v>
      </c>
      <c r="M2173" s="12">
        <v>1</v>
      </c>
      <c r="P2173" s="56">
        <f>K2173/1000</f>
        <v>0</v>
      </c>
      <c r="Q2173" s="53"/>
      <c r="R2173" s="54"/>
    </row>
    <row r="2174" spans="1:18" hidden="1" x14ac:dyDescent="0.2">
      <c r="A2174" s="41" t="s">
        <v>419</v>
      </c>
      <c r="B2174" s="42" t="s">
        <v>466</v>
      </c>
      <c r="C2174" s="46" t="s">
        <v>51</v>
      </c>
      <c r="D2174" s="46" t="s">
        <v>47</v>
      </c>
      <c r="E2174" s="46" t="s">
        <v>99</v>
      </c>
      <c r="F2174" s="46" t="s">
        <v>26</v>
      </c>
      <c r="G2174" s="46" t="s">
        <v>47</v>
      </c>
      <c r="H2174" s="46" t="s">
        <v>420</v>
      </c>
      <c r="I2174" s="46"/>
      <c r="J2174" s="47">
        <v>0</v>
      </c>
      <c r="K2174" s="47">
        <v>0</v>
      </c>
      <c r="L2174" s="51" t="e">
        <f>L2175</f>
        <v>#REF!</v>
      </c>
      <c r="P2174" s="52" t="e">
        <f>P2175</f>
        <v>#REF!</v>
      </c>
      <c r="Q2174" s="53"/>
      <c r="R2174" s="54"/>
    </row>
    <row r="2175" spans="1:18" ht="24" hidden="1" x14ac:dyDescent="0.2">
      <c r="A2175" s="41" t="s">
        <v>44</v>
      </c>
      <c r="B2175" s="42" t="s">
        <v>466</v>
      </c>
      <c r="C2175" s="46" t="s">
        <v>51</v>
      </c>
      <c r="D2175" s="46" t="s">
        <v>47</v>
      </c>
      <c r="E2175" s="46" t="s">
        <v>99</v>
      </c>
      <c r="F2175" s="46" t="s">
        <v>26</v>
      </c>
      <c r="G2175" s="46" t="s">
        <v>47</v>
      </c>
      <c r="H2175" s="46" t="s">
        <v>420</v>
      </c>
      <c r="I2175" s="46" t="s">
        <v>45</v>
      </c>
      <c r="J2175" s="47">
        <v>0</v>
      </c>
      <c r="K2175" s="47">
        <v>0</v>
      </c>
      <c r="L2175" s="51" t="e">
        <f>L2176</f>
        <v>#REF!</v>
      </c>
      <c r="P2175" s="52" t="e">
        <f>P2176</f>
        <v>#REF!</v>
      </c>
      <c r="Q2175" s="53"/>
      <c r="R2175" s="54"/>
    </row>
    <row r="2176" spans="1:18" hidden="1" x14ac:dyDescent="0.2">
      <c r="A2176" s="41" t="s">
        <v>421</v>
      </c>
      <c r="B2176" s="42" t="s">
        <v>466</v>
      </c>
      <c r="C2176" s="46" t="s">
        <v>51</v>
      </c>
      <c r="D2176" s="46" t="s">
        <v>47</v>
      </c>
      <c r="E2176" s="46" t="s">
        <v>99</v>
      </c>
      <c r="F2176" s="46" t="s">
        <v>26</v>
      </c>
      <c r="G2176" s="46" t="s">
        <v>47</v>
      </c>
      <c r="H2176" s="46" t="s">
        <v>422</v>
      </c>
      <c r="I2176" s="46"/>
      <c r="J2176" s="47">
        <v>0</v>
      </c>
      <c r="K2176" s="47">
        <v>0</v>
      </c>
      <c r="L2176" s="51" t="e">
        <f>L2186+L2177</f>
        <v>#REF!</v>
      </c>
      <c r="P2176" s="52" t="e">
        <f>P2186+P2177</f>
        <v>#REF!</v>
      </c>
      <c r="Q2176" s="53"/>
      <c r="R2176" s="54"/>
    </row>
    <row r="2177" spans="1:18" ht="24" hidden="1" x14ac:dyDescent="0.2">
      <c r="A2177" s="41" t="s">
        <v>44</v>
      </c>
      <c r="B2177" s="42" t="s">
        <v>466</v>
      </c>
      <c r="C2177" s="46" t="s">
        <v>51</v>
      </c>
      <c r="D2177" s="46" t="s">
        <v>47</v>
      </c>
      <c r="E2177" s="46" t="s">
        <v>99</v>
      </c>
      <c r="F2177" s="46" t="s">
        <v>26</v>
      </c>
      <c r="G2177" s="46" t="s">
        <v>47</v>
      </c>
      <c r="H2177" s="46" t="s">
        <v>422</v>
      </c>
      <c r="I2177" s="46" t="s">
        <v>45</v>
      </c>
      <c r="J2177" s="47">
        <v>0</v>
      </c>
      <c r="K2177" s="47">
        <v>0</v>
      </c>
      <c r="L2177" s="51">
        <f>L2178+L2182</f>
        <v>0</v>
      </c>
      <c r="P2177" s="52">
        <f>P2178+P2182</f>
        <v>0</v>
      </c>
      <c r="Q2177" s="53"/>
      <c r="R2177" s="54"/>
    </row>
    <row r="2178" spans="1:18" ht="24" hidden="1" x14ac:dyDescent="0.2">
      <c r="A2178" s="41" t="s">
        <v>423</v>
      </c>
      <c r="B2178" s="42" t="s">
        <v>466</v>
      </c>
      <c r="C2178" s="46" t="s">
        <v>51</v>
      </c>
      <c r="D2178" s="46" t="s">
        <v>47</v>
      </c>
      <c r="E2178" s="46" t="s">
        <v>99</v>
      </c>
      <c r="F2178" s="46" t="s">
        <v>26</v>
      </c>
      <c r="G2178" s="46" t="s">
        <v>47</v>
      </c>
      <c r="H2178" s="46" t="s">
        <v>424</v>
      </c>
      <c r="I2178" s="46"/>
      <c r="J2178" s="47">
        <v>0</v>
      </c>
      <c r="K2178" s="47">
        <v>0</v>
      </c>
      <c r="L2178" s="51">
        <f>L2179</f>
        <v>0</v>
      </c>
      <c r="P2178" s="52">
        <f>P2179</f>
        <v>0</v>
      </c>
      <c r="Q2178" s="53"/>
      <c r="R2178" s="54"/>
    </row>
    <row r="2179" spans="1:18" ht="24" hidden="1" x14ac:dyDescent="0.2">
      <c r="A2179" s="41" t="s">
        <v>44</v>
      </c>
      <c r="B2179" s="42" t="s">
        <v>466</v>
      </c>
      <c r="C2179" s="46" t="s">
        <v>51</v>
      </c>
      <c r="D2179" s="46" t="s">
        <v>47</v>
      </c>
      <c r="E2179" s="46" t="s">
        <v>99</v>
      </c>
      <c r="F2179" s="46" t="s">
        <v>26</v>
      </c>
      <c r="G2179" s="46" t="s">
        <v>47</v>
      </c>
      <c r="H2179" s="46" t="s">
        <v>424</v>
      </c>
      <c r="I2179" s="46" t="s">
        <v>45</v>
      </c>
      <c r="J2179" s="47">
        <v>0</v>
      </c>
      <c r="K2179" s="47">
        <v>0</v>
      </c>
      <c r="L2179" s="51">
        <f>L2180</f>
        <v>0</v>
      </c>
      <c r="P2179" s="52">
        <f>P2180</f>
        <v>0</v>
      </c>
      <c r="Q2179" s="53"/>
      <c r="R2179" s="54"/>
    </row>
    <row r="2180" spans="1:18" hidden="1" x14ac:dyDescent="0.2">
      <c r="A2180" s="41" t="s">
        <v>425</v>
      </c>
      <c r="B2180" s="42" t="s">
        <v>466</v>
      </c>
      <c r="C2180" s="46" t="s">
        <v>51</v>
      </c>
      <c r="D2180" s="46" t="s">
        <v>47</v>
      </c>
      <c r="E2180" s="46" t="s">
        <v>99</v>
      </c>
      <c r="F2180" s="46" t="s">
        <v>26</v>
      </c>
      <c r="G2180" s="46" t="s">
        <v>47</v>
      </c>
      <c r="H2180" s="46" t="s">
        <v>426</v>
      </c>
      <c r="I2180" s="46"/>
      <c r="J2180" s="47">
        <v>0</v>
      </c>
      <c r="K2180" s="47">
        <v>0</v>
      </c>
      <c r="L2180" s="11">
        <f>L2181</f>
        <v>0</v>
      </c>
      <c r="P2180" s="11">
        <f>P2181</f>
        <v>0</v>
      </c>
      <c r="Q2180" s="53"/>
      <c r="R2180" s="54"/>
    </row>
    <row r="2181" spans="1:18" ht="24" hidden="1" x14ac:dyDescent="0.2">
      <c r="A2181" s="41" t="s">
        <v>44</v>
      </c>
      <c r="B2181" s="42" t="s">
        <v>466</v>
      </c>
      <c r="C2181" s="46" t="s">
        <v>51</v>
      </c>
      <c r="D2181" s="46" t="s">
        <v>47</v>
      </c>
      <c r="E2181" s="46" t="s">
        <v>99</v>
      </c>
      <c r="F2181" s="46" t="s">
        <v>26</v>
      </c>
      <c r="G2181" s="46" t="s">
        <v>47</v>
      </c>
      <c r="H2181" s="46" t="s">
        <v>426</v>
      </c>
      <c r="I2181" s="46" t="s">
        <v>45</v>
      </c>
      <c r="J2181" s="47">
        <v>0</v>
      </c>
      <c r="K2181" s="47">
        <v>0</v>
      </c>
      <c r="L2181" s="55">
        <f>K2181/1000</f>
        <v>0</v>
      </c>
      <c r="M2181" s="12">
        <v>1</v>
      </c>
      <c r="P2181" s="56">
        <f>K2181/1000</f>
        <v>0</v>
      </c>
      <c r="Q2181" s="53"/>
      <c r="R2181" s="54"/>
    </row>
    <row r="2182" spans="1:18" hidden="1" x14ac:dyDescent="0.2">
      <c r="A2182" s="41" t="s">
        <v>427</v>
      </c>
      <c r="B2182" s="42" t="s">
        <v>466</v>
      </c>
      <c r="C2182" s="46" t="s">
        <v>51</v>
      </c>
      <c r="D2182" s="46" t="s">
        <v>47</v>
      </c>
      <c r="E2182" s="46" t="s">
        <v>99</v>
      </c>
      <c r="F2182" s="46" t="s">
        <v>26</v>
      </c>
      <c r="G2182" s="46" t="s">
        <v>47</v>
      </c>
      <c r="H2182" s="46" t="s">
        <v>428</v>
      </c>
      <c r="I2182" s="46"/>
      <c r="J2182" s="47">
        <v>0</v>
      </c>
      <c r="K2182" s="47">
        <v>0</v>
      </c>
      <c r="L2182" s="51">
        <f>L2183</f>
        <v>0</v>
      </c>
      <c r="P2182" s="52">
        <f>P2183</f>
        <v>0</v>
      </c>
      <c r="Q2182" s="53"/>
      <c r="R2182" s="54"/>
    </row>
    <row r="2183" spans="1:18" ht="24" hidden="1" x14ac:dyDescent="0.2">
      <c r="A2183" s="41" t="s">
        <v>44</v>
      </c>
      <c r="B2183" s="42" t="s">
        <v>466</v>
      </c>
      <c r="C2183" s="46" t="s">
        <v>51</v>
      </c>
      <c r="D2183" s="46" t="s">
        <v>47</v>
      </c>
      <c r="E2183" s="46" t="s">
        <v>99</v>
      </c>
      <c r="F2183" s="46" t="s">
        <v>26</v>
      </c>
      <c r="G2183" s="46" t="s">
        <v>47</v>
      </c>
      <c r="H2183" s="46" t="s">
        <v>428</v>
      </c>
      <c r="I2183" s="46" t="s">
        <v>45</v>
      </c>
      <c r="J2183" s="47">
        <v>0</v>
      </c>
      <c r="K2183" s="47">
        <v>0</v>
      </c>
      <c r="L2183" s="51">
        <f>L2184</f>
        <v>0</v>
      </c>
      <c r="P2183" s="52">
        <f>P2184</f>
        <v>0</v>
      </c>
      <c r="Q2183" s="53"/>
      <c r="R2183" s="54"/>
    </row>
    <row r="2184" spans="1:18" hidden="1" x14ac:dyDescent="0.2">
      <c r="A2184" s="41" t="s">
        <v>429</v>
      </c>
      <c r="B2184" s="42" t="s">
        <v>466</v>
      </c>
      <c r="C2184" s="46" t="s">
        <v>51</v>
      </c>
      <c r="D2184" s="46" t="s">
        <v>47</v>
      </c>
      <c r="E2184" s="46" t="s">
        <v>99</v>
      </c>
      <c r="F2184" s="46" t="s">
        <v>26</v>
      </c>
      <c r="G2184" s="46" t="s">
        <v>47</v>
      </c>
      <c r="H2184" s="46" t="s">
        <v>430</v>
      </c>
      <c r="I2184" s="46"/>
      <c r="J2184" s="47">
        <v>0</v>
      </c>
      <c r="K2184" s="47">
        <v>0</v>
      </c>
      <c r="L2184" s="11">
        <f>L2185</f>
        <v>0</v>
      </c>
      <c r="P2184" s="11">
        <f>P2185</f>
        <v>0</v>
      </c>
      <c r="Q2184" s="53"/>
      <c r="R2184" s="54"/>
    </row>
    <row r="2185" spans="1:18" ht="24" hidden="1" x14ac:dyDescent="0.2">
      <c r="A2185" s="41" t="s">
        <v>44</v>
      </c>
      <c r="B2185" s="42" t="s">
        <v>466</v>
      </c>
      <c r="C2185" s="46" t="s">
        <v>51</v>
      </c>
      <c r="D2185" s="46" t="s">
        <v>47</v>
      </c>
      <c r="E2185" s="46" t="s">
        <v>99</v>
      </c>
      <c r="F2185" s="46" t="s">
        <v>26</v>
      </c>
      <c r="G2185" s="46" t="s">
        <v>47</v>
      </c>
      <c r="H2185" s="46" t="s">
        <v>430</v>
      </c>
      <c r="I2185" s="46" t="s">
        <v>45</v>
      </c>
      <c r="J2185" s="47">
        <v>0</v>
      </c>
      <c r="K2185" s="47">
        <v>0</v>
      </c>
      <c r="L2185" s="55">
        <f>K2185/1000</f>
        <v>0</v>
      </c>
      <c r="M2185" s="12">
        <v>1</v>
      </c>
      <c r="P2185" s="56">
        <f>K2185/1000</f>
        <v>0</v>
      </c>
      <c r="Q2185" s="53"/>
      <c r="R2185" s="54"/>
    </row>
    <row r="2186" spans="1:18" ht="36" hidden="1" x14ac:dyDescent="0.2">
      <c r="A2186" s="41" t="s">
        <v>623</v>
      </c>
      <c r="B2186" s="42" t="s">
        <v>466</v>
      </c>
      <c r="C2186" s="46" t="s">
        <v>51</v>
      </c>
      <c r="D2186" s="46" t="s">
        <v>47</v>
      </c>
      <c r="E2186" s="46" t="s">
        <v>99</v>
      </c>
      <c r="F2186" s="46" t="s">
        <v>26</v>
      </c>
      <c r="G2186" s="46" t="s">
        <v>47</v>
      </c>
      <c r="H2186" s="46" t="s">
        <v>624</v>
      </c>
      <c r="I2186" s="46"/>
      <c r="J2186" s="47">
        <v>0</v>
      </c>
      <c r="K2186" s="47">
        <v>0</v>
      </c>
      <c r="L2186" s="11" t="e">
        <f>L2187+L2191+L2195+L2199+#REF!+#REF!+#REF!+#REF!+#REF!+#REF!+#REF!+#REF!</f>
        <v>#REF!</v>
      </c>
      <c r="P2186" s="11" t="e">
        <f>P2187+P2191+P2195+P2199+#REF!+#REF!+#REF!+#REF!+#REF!+#REF!+#REF!+#REF!</f>
        <v>#REF!</v>
      </c>
      <c r="Q2186" s="53"/>
      <c r="R2186" s="54"/>
    </row>
    <row r="2187" spans="1:18" ht="24" hidden="1" x14ac:dyDescent="0.2">
      <c r="A2187" s="41" t="s">
        <v>44</v>
      </c>
      <c r="B2187" s="42" t="s">
        <v>466</v>
      </c>
      <c r="C2187" s="46" t="s">
        <v>51</v>
      </c>
      <c r="D2187" s="46" t="s">
        <v>47</v>
      </c>
      <c r="E2187" s="46" t="s">
        <v>99</v>
      </c>
      <c r="F2187" s="46" t="s">
        <v>26</v>
      </c>
      <c r="G2187" s="46" t="s">
        <v>47</v>
      </c>
      <c r="H2187" s="46" t="s">
        <v>624</v>
      </c>
      <c r="I2187" s="46" t="s">
        <v>45</v>
      </c>
      <c r="J2187" s="47">
        <v>0</v>
      </c>
      <c r="K2187" s="47">
        <v>0</v>
      </c>
      <c r="L2187" s="11">
        <f>L2188</f>
        <v>0</v>
      </c>
      <c r="P2187" s="11">
        <f>P2188</f>
        <v>0</v>
      </c>
      <c r="Q2187" s="53"/>
      <c r="R2187" s="54"/>
    </row>
    <row r="2188" spans="1:18" ht="72" hidden="1" x14ac:dyDescent="0.2">
      <c r="A2188" s="41" t="s">
        <v>625</v>
      </c>
      <c r="B2188" s="42" t="s">
        <v>466</v>
      </c>
      <c r="C2188" s="46" t="s">
        <v>51</v>
      </c>
      <c r="D2188" s="46" t="s">
        <v>47</v>
      </c>
      <c r="E2188" s="46" t="s">
        <v>99</v>
      </c>
      <c r="F2188" s="46" t="s">
        <v>26</v>
      </c>
      <c r="G2188" s="46" t="s">
        <v>47</v>
      </c>
      <c r="H2188" s="46" t="s">
        <v>626</v>
      </c>
      <c r="I2188" s="46"/>
      <c r="J2188" s="47">
        <v>0</v>
      </c>
      <c r="K2188" s="47">
        <v>0</v>
      </c>
      <c r="L2188" s="11">
        <f>L2190</f>
        <v>0</v>
      </c>
      <c r="P2188" s="11">
        <f>P2190</f>
        <v>0</v>
      </c>
      <c r="Q2188" s="53"/>
      <c r="R2188" s="54"/>
    </row>
    <row r="2189" spans="1:18" ht="24" hidden="1" x14ac:dyDescent="0.2">
      <c r="A2189" s="41" t="s">
        <v>44</v>
      </c>
      <c r="B2189" s="42" t="s">
        <v>466</v>
      </c>
      <c r="C2189" s="46" t="s">
        <v>51</v>
      </c>
      <c r="D2189" s="46" t="s">
        <v>47</v>
      </c>
      <c r="E2189" s="46" t="s">
        <v>99</v>
      </c>
      <c r="F2189" s="46" t="s">
        <v>26</v>
      </c>
      <c r="G2189" s="46" t="s">
        <v>47</v>
      </c>
      <c r="H2189" s="46" t="s">
        <v>626</v>
      </c>
      <c r="I2189" s="46" t="s">
        <v>45</v>
      </c>
      <c r="J2189" s="47">
        <v>0</v>
      </c>
      <c r="K2189" s="47">
        <v>0</v>
      </c>
      <c r="L2189" s="11">
        <f>L2190</f>
        <v>0</v>
      </c>
      <c r="P2189" s="11">
        <f>P2190</f>
        <v>0</v>
      </c>
      <c r="Q2189" s="53"/>
      <c r="R2189" s="54"/>
    </row>
    <row r="2190" spans="1:18" ht="36" hidden="1" x14ac:dyDescent="0.2">
      <c r="A2190" s="63" t="s">
        <v>532</v>
      </c>
      <c r="B2190" s="42" t="s">
        <v>466</v>
      </c>
      <c r="C2190" s="46" t="s">
        <v>51</v>
      </c>
      <c r="D2190" s="46" t="s">
        <v>47</v>
      </c>
      <c r="E2190" s="46" t="s">
        <v>99</v>
      </c>
      <c r="F2190" s="46" t="s">
        <v>26</v>
      </c>
      <c r="G2190" s="46" t="s">
        <v>47</v>
      </c>
      <c r="H2190" s="46" t="s">
        <v>533</v>
      </c>
      <c r="I2190" s="46"/>
      <c r="J2190" s="47">
        <v>0</v>
      </c>
      <c r="K2190" s="47">
        <v>0</v>
      </c>
      <c r="L2190" s="55">
        <f>K2190/1000</f>
        <v>0</v>
      </c>
      <c r="M2190" s="12">
        <v>1</v>
      </c>
      <c r="P2190" s="56">
        <f>K2190/1000</f>
        <v>0</v>
      </c>
      <c r="Q2190" s="53"/>
      <c r="R2190" s="54"/>
    </row>
    <row r="2191" spans="1:18" ht="24" hidden="1" x14ac:dyDescent="0.2">
      <c r="A2191" s="41" t="s">
        <v>44</v>
      </c>
      <c r="B2191" s="42" t="s">
        <v>466</v>
      </c>
      <c r="C2191" s="46" t="s">
        <v>51</v>
      </c>
      <c r="D2191" s="46" t="s">
        <v>47</v>
      </c>
      <c r="E2191" s="46" t="s">
        <v>99</v>
      </c>
      <c r="F2191" s="46" t="s">
        <v>26</v>
      </c>
      <c r="G2191" s="46" t="s">
        <v>47</v>
      </c>
      <c r="H2191" s="46" t="s">
        <v>533</v>
      </c>
      <c r="I2191" s="46" t="s">
        <v>45</v>
      </c>
      <c r="J2191" s="47">
        <v>0</v>
      </c>
      <c r="K2191" s="47">
        <v>0</v>
      </c>
      <c r="L2191" s="11">
        <f>L2192</f>
        <v>0</v>
      </c>
      <c r="P2191" s="11">
        <f>P2192</f>
        <v>0</v>
      </c>
      <c r="Q2191" s="53"/>
      <c r="R2191" s="54"/>
    </row>
    <row r="2192" spans="1:18" ht="36" hidden="1" x14ac:dyDescent="0.2">
      <c r="A2192" s="41" t="s">
        <v>635</v>
      </c>
      <c r="B2192" s="42" t="s">
        <v>466</v>
      </c>
      <c r="C2192" s="46" t="s">
        <v>51</v>
      </c>
      <c r="D2192" s="46" t="s">
        <v>47</v>
      </c>
      <c r="E2192" s="46" t="s">
        <v>99</v>
      </c>
      <c r="F2192" s="46" t="s">
        <v>26</v>
      </c>
      <c r="G2192" s="46" t="s">
        <v>47</v>
      </c>
      <c r="H2192" s="46" t="s">
        <v>636</v>
      </c>
      <c r="I2192" s="46"/>
      <c r="J2192" s="47">
        <v>0</v>
      </c>
      <c r="K2192" s="47">
        <v>0</v>
      </c>
      <c r="L2192" s="11">
        <f>L2193</f>
        <v>0</v>
      </c>
      <c r="P2192" s="11">
        <f>P2193</f>
        <v>0</v>
      </c>
      <c r="Q2192" s="53"/>
      <c r="R2192" s="54"/>
    </row>
    <row r="2193" spans="1:23" ht="24" hidden="1" x14ac:dyDescent="0.2">
      <c r="A2193" s="41" t="s">
        <v>44</v>
      </c>
      <c r="B2193" s="42" t="s">
        <v>466</v>
      </c>
      <c r="C2193" s="46" t="s">
        <v>51</v>
      </c>
      <c r="D2193" s="46" t="s">
        <v>47</v>
      </c>
      <c r="E2193" s="46" t="s">
        <v>99</v>
      </c>
      <c r="F2193" s="46" t="s">
        <v>26</v>
      </c>
      <c r="G2193" s="46" t="s">
        <v>47</v>
      </c>
      <c r="H2193" s="46" t="s">
        <v>636</v>
      </c>
      <c r="I2193" s="46" t="s">
        <v>45</v>
      </c>
      <c r="J2193" s="47">
        <v>0</v>
      </c>
      <c r="K2193" s="47">
        <v>0</v>
      </c>
      <c r="L2193" s="11">
        <f>L2194</f>
        <v>0</v>
      </c>
      <c r="P2193" s="11">
        <f>P2194</f>
        <v>0</v>
      </c>
      <c r="Q2193" s="53"/>
      <c r="R2193" s="54"/>
    </row>
    <row r="2194" spans="1:23" ht="72" hidden="1" x14ac:dyDescent="0.2">
      <c r="A2194" s="41" t="s">
        <v>646</v>
      </c>
      <c r="B2194" s="42" t="s">
        <v>466</v>
      </c>
      <c r="C2194" s="46" t="s">
        <v>51</v>
      </c>
      <c r="D2194" s="46" t="s">
        <v>47</v>
      </c>
      <c r="E2194" s="46" t="s">
        <v>99</v>
      </c>
      <c r="F2194" s="46" t="s">
        <v>26</v>
      </c>
      <c r="G2194" s="46" t="s">
        <v>47</v>
      </c>
      <c r="H2194" s="46" t="s">
        <v>647</v>
      </c>
      <c r="I2194" s="46"/>
      <c r="J2194" s="47">
        <v>0</v>
      </c>
      <c r="K2194" s="47">
        <v>0</v>
      </c>
      <c r="L2194" s="55">
        <f>K2194/1000</f>
        <v>0</v>
      </c>
      <c r="M2194" s="12">
        <v>1</v>
      </c>
      <c r="P2194" s="56">
        <f>K2194/1000</f>
        <v>0</v>
      </c>
      <c r="Q2194" s="53"/>
      <c r="R2194" s="54"/>
    </row>
    <row r="2195" spans="1:23" ht="24" hidden="1" x14ac:dyDescent="0.2">
      <c r="A2195" s="41" t="s">
        <v>44</v>
      </c>
      <c r="B2195" s="42" t="s">
        <v>466</v>
      </c>
      <c r="C2195" s="46" t="s">
        <v>51</v>
      </c>
      <c r="D2195" s="46" t="s">
        <v>47</v>
      </c>
      <c r="E2195" s="46" t="s">
        <v>99</v>
      </c>
      <c r="F2195" s="46" t="s">
        <v>26</v>
      </c>
      <c r="G2195" s="46" t="s">
        <v>47</v>
      </c>
      <c r="H2195" s="46" t="s">
        <v>647</v>
      </c>
      <c r="I2195" s="46" t="s">
        <v>45</v>
      </c>
      <c r="J2195" s="47">
        <v>0</v>
      </c>
      <c r="K2195" s="47">
        <v>0</v>
      </c>
      <c r="L2195" s="11">
        <f>L2196</f>
        <v>0</v>
      </c>
      <c r="P2195" s="11">
        <f>P2196</f>
        <v>0</v>
      </c>
      <c r="Q2195" s="53"/>
      <c r="R2195" s="54"/>
    </row>
    <row r="2196" spans="1:23" ht="72" hidden="1" x14ac:dyDescent="0.2">
      <c r="A2196" s="41" t="s">
        <v>646</v>
      </c>
      <c r="B2196" s="42" t="s">
        <v>466</v>
      </c>
      <c r="C2196" s="46" t="s">
        <v>51</v>
      </c>
      <c r="D2196" s="46" t="s">
        <v>47</v>
      </c>
      <c r="E2196" s="46" t="s">
        <v>99</v>
      </c>
      <c r="F2196" s="46" t="s">
        <v>26</v>
      </c>
      <c r="G2196" s="46" t="s">
        <v>47</v>
      </c>
      <c r="H2196" s="46" t="s">
        <v>648</v>
      </c>
      <c r="I2196" s="46"/>
      <c r="J2196" s="47">
        <v>0</v>
      </c>
      <c r="K2196" s="47">
        <v>0</v>
      </c>
      <c r="L2196" s="11">
        <f>L2197</f>
        <v>0</v>
      </c>
      <c r="P2196" s="11">
        <f>P2197</f>
        <v>0</v>
      </c>
      <c r="Q2196" s="53"/>
      <c r="R2196" s="54"/>
    </row>
    <row r="2197" spans="1:23" ht="24" hidden="1" x14ac:dyDescent="0.2">
      <c r="A2197" s="41" t="s">
        <v>44</v>
      </c>
      <c r="B2197" s="42" t="s">
        <v>466</v>
      </c>
      <c r="C2197" s="46" t="s">
        <v>51</v>
      </c>
      <c r="D2197" s="46" t="s">
        <v>47</v>
      </c>
      <c r="E2197" s="46" t="s">
        <v>99</v>
      </c>
      <c r="F2197" s="46" t="s">
        <v>26</v>
      </c>
      <c r="G2197" s="46" t="s">
        <v>47</v>
      </c>
      <c r="H2197" s="46" t="s">
        <v>648</v>
      </c>
      <c r="I2197" s="46" t="s">
        <v>45</v>
      </c>
      <c r="J2197" s="47">
        <v>0</v>
      </c>
      <c r="K2197" s="47">
        <v>0</v>
      </c>
      <c r="L2197" s="11">
        <f>L2198</f>
        <v>0</v>
      </c>
      <c r="P2197" s="11">
        <f>P2198</f>
        <v>0</v>
      </c>
      <c r="Q2197" s="53"/>
      <c r="R2197" s="54"/>
    </row>
    <row r="2198" spans="1:23" hidden="1" x14ac:dyDescent="0.2">
      <c r="A2198" s="41" t="s">
        <v>93</v>
      </c>
      <c r="B2198" s="42" t="s">
        <v>466</v>
      </c>
      <c r="C2198" s="42" t="s">
        <v>51</v>
      </c>
      <c r="D2198" s="42" t="s">
        <v>47</v>
      </c>
      <c r="E2198" s="46" t="s">
        <v>94</v>
      </c>
      <c r="F2198" s="46" t="s">
        <v>26</v>
      </c>
      <c r="G2198" s="46" t="s">
        <v>27</v>
      </c>
      <c r="H2198" s="46" t="s">
        <v>28</v>
      </c>
      <c r="I2198" s="46"/>
      <c r="J2198" s="47">
        <v>0</v>
      </c>
      <c r="K2198" s="47">
        <v>0</v>
      </c>
      <c r="L2198" s="55">
        <f>K2198/1000</f>
        <v>0</v>
      </c>
      <c r="M2198" s="12">
        <v>1</v>
      </c>
      <c r="P2198" s="56">
        <f>K2198/1000</f>
        <v>0</v>
      </c>
      <c r="Q2198" s="53"/>
      <c r="R2198" s="54"/>
    </row>
    <row r="2199" spans="1:23" hidden="1" x14ac:dyDescent="0.2">
      <c r="A2199" s="41" t="s">
        <v>95</v>
      </c>
      <c r="B2199" s="42" t="s">
        <v>466</v>
      </c>
      <c r="C2199" s="42" t="s">
        <v>51</v>
      </c>
      <c r="D2199" s="42" t="s">
        <v>47</v>
      </c>
      <c r="E2199" s="46" t="s">
        <v>94</v>
      </c>
      <c r="F2199" s="46" t="s">
        <v>96</v>
      </c>
      <c r="G2199" s="46" t="s">
        <v>27</v>
      </c>
      <c r="H2199" s="46" t="s">
        <v>28</v>
      </c>
      <c r="I2199" s="46"/>
      <c r="J2199" s="47">
        <v>0</v>
      </c>
      <c r="K2199" s="47">
        <v>0</v>
      </c>
      <c r="L2199" s="11" t="e">
        <f>L2200</f>
        <v>#REF!</v>
      </c>
      <c r="P2199" s="11" t="e">
        <f>P2200</f>
        <v>#REF!</v>
      </c>
      <c r="Q2199" s="53"/>
      <c r="R2199" s="54"/>
    </row>
    <row r="2200" spans="1:23" ht="72" hidden="1" x14ac:dyDescent="0.2">
      <c r="A2200" s="41" t="s">
        <v>517</v>
      </c>
      <c r="B2200" s="42" t="s">
        <v>466</v>
      </c>
      <c r="C2200" s="42" t="s">
        <v>51</v>
      </c>
      <c r="D2200" s="42" t="s">
        <v>47</v>
      </c>
      <c r="E2200" s="46" t="s">
        <v>94</v>
      </c>
      <c r="F2200" s="46" t="s">
        <v>96</v>
      </c>
      <c r="G2200" s="46" t="s">
        <v>27</v>
      </c>
      <c r="H2200" s="46" t="s">
        <v>518</v>
      </c>
      <c r="I2200" s="46"/>
      <c r="J2200" s="47">
        <v>0</v>
      </c>
      <c r="K2200" s="47">
        <v>0</v>
      </c>
      <c r="L2200" s="11" t="e">
        <f>L2201</f>
        <v>#REF!</v>
      </c>
      <c r="P2200" s="11" t="e">
        <f>P2201</f>
        <v>#REF!</v>
      </c>
      <c r="Q2200" s="53"/>
      <c r="R2200" s="54"/>
    </row>
    <row r="2201" spans="1:23" ht="24" hidden="1" x14ac:dyDescent="0.2">
      <c r="A2201" s="41" t="s">
        <v>44</v>
      </c>
      <c r="B2201" s="42" t="s">
        <v>466</v>
      </c>
      <c r="C2201" s="42" t="s">
        <v>51</v>
      </c>
      <c r="D2201" s="42" t="s">
        <v>47</v>
      </c>
      <c r="E2201" s="46" t="s">
        <v>94</v>
      </c>
      <c r="F2201" s="46" t="s">
        <v>96</v>
      </c>
      <c r="G2201" s="46" t="s">
        <v>27</v>
      </c>
      <c r="H2201" s="46" t="s">
        <v>518</v>
      </c>
      <c r="I2201" s="46" t="s">
        <v>45</v>
      </c>
      <c r="J2201" s="47">
        <v>0</v>
      </c>
      <c r="K2201" s="47">
        <v>0</v>
      </c>
      <c r="L2201" s="11" t="e">
        <f>#REF!</f>
        <v>#REF!</v>
      </c>
      <c r="P2201" s="11" t="e">
        <f>#REF!</f>
        <v>#REF!</v>
      </c>
      <c r="Q2201" s="53"/>
      <c r="R2201" s="54"/>
    </row>
    <row r="2202" spans="1:23" x14ac:dyDescent="0.2">
      <c r="A2202" s="41" t="s">
        <v>467</v>
      </c>
      <c r="B2202" s="42"/>
      <c r="C2202" s="42"/>
      <c r="D2202" s="42"/>
      <c r="E2202" s="46"/>
      <c r="F2202" s="46"/>
      <c r="G2202" s="46"/>
      <c r="H2202" s="46"/>
      <c r="I2202" s="46"/>
      <c r="J2202" s="47">
        <v>21224140</v>
      </c>
      <c r="K2202" s="47">
        <v>42651210</v>
      </c>
      <c r="L2202" s="51">
        <f>K2202/1000</f>
        <v>42651.21</v>
      </c>
      <c r="P2202" s="52">
        <f>K2202/1000</f>
        <v>42651.21</v>
      </c>
      <c r="Q2202" s="53"/>
      <c r="R2202" s="54"/>
    </row>
    <row r="2203" spans="1:23" x14ac:dyDescent="0.2">
      <c r="A2203" s="41" t="s">
        <v>468</v>
      </c>
      <c r="B2203" s="68"/>
      <c r="C2203" s="68"/>
      <c r="D2203" s="68"/>
      <c r="E2203" s="77"/>
      <c r="F2203" s="77"/>
      <c r="G2203" s="77"/>
      <c r="H2203" s="77"/>
      <c r="I2203" s="68"/>
      <c r="J2203" s="47">
        <f>J13+J268+J313+J392+J676+J811+J945+J1028+J1059+J1170+J1265+J1366+J1458+J1562+J1659+J1753+J1838+J1946+J2029+J2112+J2202</f>
        <v>1843975483.6700001</v>
      </c>
      <c r="K2203" s="47">
        <f>K13+K268+K313+K392+K676+K811+K945+K1028+K1059+K1170+K1265+K1366+K1458+K1562+K1659+K1753+K1838+K1946+K2029+K2112+K2202</f>
        <v>1892768558.6700001</v>
      </c>
      <c r="L2203" s="51" t="e">
        <f>L13+L268+L313+L392+L676+L811+L945+L1028+L1059+L1170+L1265+L1366+L1458+L1562+L1659+L1753+L1838+L1946+L2029+L2112+L2202</f>
        <v>#REF!</v>
      </c>
      <c r="M2203" s="16"/>
      <c r="N2203" s="16"/>
      <c r="O2203" s="16"/>
      <c r="P2203" s="78" t="e">
        <f>P13+P268+P313+P392+P676+P811+P945+P1028+P1059+P1170+P1265+P1366+P1458+P1562+P1659+P1753+P1838+P1946+P2029+P2112+P2202</f>
        <v>#REF!</v>
      </c>
      <c r="Q2203" s="53"/>
      <c r="R2203" s="54"/>
      <c r="S2203" s="16"/>
      <c r="T2203" s="16"/>
      <c r="U2203" s="16"/>
      <c r="V2203" s="16"/>
      <c r="W2203" s="16"/>
    </row>
    <row r="2204" spans="1:23" x14ac:dyDescent="0.2">
      <c r="A2204" s="79"/>
      <c r="B2204" s="80"/>
      <c r="C2204" s="80"/>
      <c r="D2204" s="80"/>
      <c r="E2204" s="81"/>
      <c r="F2204" s="81"/>
      <c r="G2204" s="81"/>
      <c r="H2204" s="81"/>
      <c r="I2204" s="80"/>
      <c r="J2204" s="82"/>
      <c r="K2204" s="82"/>
      <c r="L2204" s="83"/>
      <c r="M2204" s="16"/>
      <c r="N2204" s="16"/>
      <c r="O2204" s="16"/>
      <c r="P2204" s="84"/>
      <c r="Q2204" s="85"/>
      <c r="R2204" s="54"/>
      <c r="S2204" s="16"/>
      <c r="T2204" s="16"/>
      <c r="U2204" s="16"/>
      <c r="V2204" s="16"/>
      <c r="W2204" s="16"/>
    </row>
    <row r="2205" spans="1:23" ht="13.5" customHeight="1" x14ac:dyDescent="0.2">
      <c r="J2205" s="17"/>
      <c r="K2205" s="17"/>
      <c r="L2205" s="86"/>
      <c r="Q2205" s="4"/>
      <c r="R2205" s="4"/>
    </row>
    <row r="2206" spans="1:23" ht="28.5" customHeight="1" x14ac:dyDescent="0.2">
      <c r="A2206" s="98" t="s">
        <v>649</v>
      </c>
      <c r="B2206" s="98"/>
      <c r="C2206" s="98"/>
      <c r="D2206" s="98"/>
      <c r="E2206" s="98"/>
      <c r="F2206" s="98"/>
      <c r="G2206" s="98"/>
      <c r="H2206" s="98"/>
      <c r="I2206" s="98"/>
      <c r="J2206" s="98"/>
      <c r="K2206" s="98"/>
    </row>
    <row r="2207" spans="1:23" ht="28.5" customHeight="1" x14ac:dyDescent="0.2">
      <c r="A2207" s="98" t="s">
        <v>659</v>
      </c>
      <c r="B2207" s="98"/>
      <c r="C2207" s="98"/>
      <c r="D2207" s="98"/>
      <c r="E2207" s="98"/>
      <c r="F2207" s="98"/>
      <c r="G2207" s="98"/>
      <c r="H2207" s="98"/>
      <c r="I2207" s="98"/>
      <c r="J2207" s="98"/>
      <c r="K2207" s="98"/>
    </row>
    <row r="2208" spans="1:23" x14ac:dyDescent="0.2">
      <c r="K2208" s="6" t="s">
        <v>2</v>
      </c>
      <c r="L2208" s="4"/>
      <c r="P2208" s="4"/>
    </row>
    <row r="2209" spans="1:23" x14ac:dyDescent="0.2">
      <c r="A2209" s="102" t="s">
        <v>3</v>
      </c>
      <c r="B2209" s="102" t="s">
        <v>469</v>
      </c>
      <c r="C2209" s="102"/>
      <c r="D2209" s="102"/>
      <c r="E2209" s="102"/>
      <c r="F2209" s="102"/>
      <c r="G2209" s="102"/>
      <c r="H2209" s="102"/>
      <c r="I2209" s="102"/>
      <c r="J2209" s="87" t="s">
        <v>5</v>
      </c>
      <c r="K2209" s="87" t="s">
        <v>5</v>
      </c>
      <c r="L2209" s="4"/>
      <c r="P2209" s="4"/>
    </row>
    <row r="2210" spans="1:23" x14ac:dyDescent="0.2">
      <c r="A2210" s="102"/>
      <c r="B2210" s="102"/>
      <c r="C2210" s="102"/>
      <c r="D2210" s="102"/>
      <c r="E2210" s="102"/>
      <c r="F2210" s="102"/>
      <c r="G2210" s="102"/>
      <c r="H2210" s="102"/>
      <c r="I2210" s="102"/>
      <c r="J2210" s="87" t="s">
        <v>471</v>
      </c>
      <c r="K2210" s="87" t="s">
        <v>650</v>
      </c>
      <c r="L2210" s="4"/>
      <c r="P2210" s="4"/>
    </row>
    <row r="2211" spans="1:23" ht="14.25" customHeight="1" x14ac:dyDescent="0.2">
      <c r="A2211" s="87">
        <v>1</v>
      </c>
      <c r="B2211" s="102">
        <v>2</v>
      </c>
      <c r="C2211" s="102"/>
      <c r="D2211" s="102"/>
      <c r="E2211" s="102"/>
      <c r="F2211" s="102"/>
      <c r="G2211" s="102"/>
      <c r="H2211" s="102"/>
      <c r="I2211" s="102"/>
      <c r="J2211" s="87">
        <v>3</v>
      </c>
      <c r="K2211" s="87">
        <v>3</v>
      </c>
      <c r="L2211" s="4"/>
      <c r="P2211" s="4"/>
      <c r="Q2211" s="101" t="s">
        <v>651</v>
      </c>
      <c r="R2211" s="101"/>
      <c r="S2211" s="101"/>
      <c r="T2211" s="101"/>
      <c r="U2211" s="101"/>
      <c r="V2211" s="101"/>
    </row>
    <row r="2212" spans="1:23" x14ac:dyDescent="0.2">
      <c r="A2212" s="88" t="s">
        <v>472</v>
      </c>
      <c r="B2212" s="102" t="s">
        <v>473</v>
      </c>
      <c r="C2212" s="102"/>
      <c r="D2212" s="102"/>
      <c r="E2212" s="102"/>
      <c r="F2212" s="102"/>
      <c r="G2212" s="102"/>
      <c r="H2212" s="102"/>
      <c r="I2212" s="102"/>
      <c r="J2212" s="89">
        <v>37355370</v>
      </c>
      <c r="K2212" s="89">
        <v>39232770</v>
      </c>
      <c r="L2212" s="4"/>
      <c r="P2212" s="4"/>
      <c r="V2212" s="25"/>
    </row>
    <row r="2213" spans="1:23" ht="61.5" customHeight="1" x14ac:dyDescent="0.2">
      <c r="A2213" s="88" t="s">
        <v>474</v>
      </c>
      <c r="B2213" s="102" t="s">
        <v>475</v>
      </c>
      <c r="C2213" s="102"/>
      <c r="D2213" s="102"/>
      <c r="E2213" s="102"/>
      <c r="F2213" s="102"/>
      <c r="G2213" s="102"/>
      <c r="H2213" s="102"/>
      <c r="I2213" s="102"/>
      <c r="J2213" s="89">
        <f t="shared" ref="J2213:K2215" si="24">J2212</f>
        <v>37355370</v>
      </c>
      <c r="K2213" s="89">
        <f t="shared" si="24"/>
        <v>39232770</v>
      </c>
      <c r="L2213" s="4"/>
      <c r="P2213" s="4"/>
      <c r="Q2213" s="101"/>
      <c r="R2213" s="101"/>
      <c r="S2213" s="101"/>
      <c r="T2213" s="101"/>
      <c r="U2213" s="101"/>
      <c r="V2213" s="101"/>
    </row>
    <row r="2214" spans="1:23" ht="48" x14ac:dyDescent="0.2">
      <c r="A2214" s="88" t="s">
        <v>476</v>
      </c>
      <c r="B2214" s="102" t="s">
        <v>477</v>
      </c>
      <c r="C2214" s="102"/>
      <c r="D2214" s="102"/>
      <c r="E2214" s="102"/>
      <c r="F2214" s="102"/>
      <c r="G2214" s="102"/>
      <c r="H2214" s="102"/>
      <c r="I2214" s="102"/>
      <c r="J2214" s="89">
        <f t="shared" si="24"/>
        <v>37355370</v>
      </c>
      <c r="K2214" s="115">
        <f>K2215</f>
        <v>76588140</v>
      </c>
      <c r="L2214" s="4"/>
      <c r="P2214" s="4"/>
      <c r="Q2214" s="90" t="s">
        <v>652</v>
      </c>
      <c r="R2214" s="91" t="s">
        <v>653</v>
      </c>
      <c r="S2214" s="91" t="s">
        <v>654</v>
      </c>
    </row>
    <row r="2215" spans="1:23" ht="36" x14ac:dyDescent="0.2">
      <c r="A2215" s="88" t="s">
        <v>478</v>
      </c>
      <c r="B2215" s="102" t="s">
        <v>479</v>
      </c>
      <c r="C2215" s="102"/>
      <c r="D2215" s="102"/>
      <c r="E2215" s="102"/>
      <c r="F2215" s="102"/>
      <c r="G2215" s="102"/>
      <c r="H2215" s="102"/>
      <c r="I2215" s="102"/>
      <c r="J2215" s="89">
        <f t="shared" si="24"/>
        <v>37355370</v>
      </c>
      <c r="K2215" s="115">
        <f>K2212-K2216</f>
        <v>76588140</v>
      </c>
      <c r="L2215" s="4"/>
      <c r="P2215" s="4"/>
      <c r="Q2215" s="90">
        <v>468811160</v>
      </c>
      <c r="R2215" s="90">
        <f>Q2215*5%</f>
        <v>23440558</v>
      </c>
      <c r="S2215" s="90">
        <f>Q2215*10%</f>
        <v>46881116</v>
      </c>
      <c r="W2215" s="16" t="s">
        <v>470</v>
      </c>
    </row>
    <row r="2216" spans="1:23" ht="24" x14ac:dyDescent="0.2">
      <c r="A2216" s="88" t="s">
        <v>480</v>
      </c>
      <c r="B2216" s="102" t="s">
        <v>481</v>
      </c>
      <c r="C2216" s="102"/>
      <c r="D2216" s="102"/>
      <c r="E2216" s="102"/>
      <c r="F2216" s="102"/>
      <c r="G2216" s="102"/>
      <c r="H2216" s="102"/>
      <c r="I2216" s="102"/>
      <c r="J2216" s="89">
        <v>0</v>
      </c>
      <c r="K2216" s="89">
        <v>-37355370</v>
      </c>
      <c r="L2216" s="4"/>
      <c r="P2216" s="4"/>
      <c r="W2216" s="16"/>
    </row>
    <row r="2217" spans="1:23" ht="24" x14ac:dyDescent="0.2">
      <c r="A2217" s="88" t="s">
        <v>482</v>
      </c>
      <c r="B2217" s="102" t="s">
        <v>483</v>
      </c>
      <c r="C2217" s="102"/>
      <c r="D2217" s="102"/>
      <c r="E2217" s="102"/>
      <c r="F2217" s="102"/>
      <c r="G2217" s="102"/>
      <c r="H2217" s="102"/>
      <c r="I2217" s="102"/>
      <c r="J2217" s="89">
        <v>0</v>
      </c>
      <c r="K2217" s="89">
        <v>-37355370</v>
      </c>
      <c r="L2217" s="4"/>
      <c r="P2217" s="4"/>
      <c r="W2217" s="16"/>
    </row>
    <row r="2218" spans="1:23" ht="24" x14ac:dyDescent="0.2">
      <c r="A2218" s="92" t="s">
        <v>484</v>
      </c>
      <c r="B2218" s="102" t="s">
        <v>485</v>
      </c>
      <c r="C2218" s="102"/>
      <c r="D2218" s="102"/>
      <c r="E2218" s="102"/>
      <c r="F2218" s="102"/>
      <c r="G2218" s="102"/>
      <c r="H2218" s="102"/>
      <c r="I2218" s="102"/>
      <c r="J2218" s="89">
        <v>0</v>
      </c>
      <c r="K2218" s="89">
        <v>0</v>
      </c>
      <c r="L2218" s="4"/>
      <c r="P2218" s="4"/>
      <c r="V2218" s="25">
        <f>V2222+V2226</f>
        <v>42357896.920000076</v>
      </c>
      <c r="W2218" s="90">
        <f>W2222+W2226</f>
        <v>25563.739999999991</v>
      </c>
    </row>
    <row r="2219" spans="1:23" x14ac:dyDescent="0.2">
      <c r="A2219" s="93" t="s">
        <v>486</v>
      </c>
      <c r="B2219" s="104" t="s">
        <v>487</v>
      </c>
      <c r="C2219" s="104"/>
      <c r="D2219" s="104"/>
      <c r="E2219" s="104"/>
      <c r="F2219" s="104"/>
      <c r="G2219" s="104"/>
      <c r="H2219" s="104"/>
      <c r="I2219" s="104"/>
      <c r="J2219" s="52">
        <v>-1806620113.6700001</v>
      </c>
      <c r="K2219" s="52">
        <v>-1853535788.6700001</v>
      </c>
      <c r="L2219" s="4"/>
      <c r="P2219" s="4"/>
      <c r="W2219" s="90"/>
    </row>
    <row r="2220" spans="1:23" ht="24" x14ac:dyDescent="0.2">
      <c r="A2220" s="93" t="s">
        <v>488</v>
      </c>
      <c r="B2220" s="104" t="s">
        <v>489</v>
      </c>
      <c r="C2220" s="104"/>
      <c r="D2220" s="104"/>
      <c r="E2220" s="104"/>
      <c r="F2220" s="104"/>
      <c r="G2220" s="104"/>
      <c r="H2220" s="104"/>
      <c r="I2220" s="104"/>
      <c r="J2220" s="52">
        <f>J2219</f>
        <v>-1806620113.6700001</v>
      </c>
      <c r="K2220" s="52">
        <f>K2213-K2224</f>
        <v>-1853535788.6700001</v>
      </c>
      <c r="L2220" s="4"/>
      <c r="P2220" s="4"/>
      <c r="Q2220" s="25" t="s">
        <v>655</v>
      </c>
      <c r="R2220" s="25" t="s">
        <v>656</v>
      </c>
      <c r="S2220" s="25" t="s">
        <v>656</v>
      </c>
      <c r="T2220" s="25" t="s">
        <v>656</v>
      </c>
      <c r="U2220" s="25" t="s">
        <v>656</v>
      </c>
      <c r="W2220" s="90"/>
    </row>
    <row r="2221" spans="1:23" x14ac:dyDescent="0.2">
      <c r="A2221" s="93" t="s">
        <v>490</v>
      </c>
      <c r="B2221" s="104" t="s">
        <v>491</v>
      </c>
      <c r="C2221" s="104"/>
      <c r="D2221" s="104"/>
      <c r="E2221" s="104"/>
      <c r="F2221" s="104"/>
      <c r="G2221" s="104"/>
      <c r="H2221" s="104"/>
      <c r="I2221" s="104"/>
      <c r="J2221" s="52">
        <f>J2220</f>
        <v>-1806620113.6700001</v>
      </c>
      <c r="K2221" s="52">
        <f>K2220</f>
        <v>-1853535788.6700001</v>
      </c>
      <c r="L2221" s="4"/>
      <c r="P2221" s="4"/>
      <c r="W2221" s="90"/>
    </row>
    <row r="2222" spans="1:23" ht="24" x14ac:dyDescent="0.2">
      <c r="A2222" s="93" t="s">
        <v>492</v>
      </c>
      <c r="B2222" s="105" t="s">
        <v>493</v>
      </c>
      <c r="C2222" s="106"/>
      <c r="D2222" s="106"/>
      <c r="E2222" s="106"/>
      <c r="F2222" s="106"/>
      <c r="G2222" s="106"/>
      <c r="H2222" s="106"/>
      <c r="I2222" s="107"/>
      <c r="J2222" s="52">
        <f>J2221</f>
        <v>-1806620113.6700001</v>
      </c>
      <c r="K2222" s="52">
        <f>K2221</f>
        <v>-1853535788.6700001</v>
      </c>
      <c r="L2222" s="4"/>
      <c r="P2222" s="4"/>
      <c r="Q2222" s="25">
        <v>13124460</v>
      </c>
      <c r="R2222" s="25">
        <v>12907879</v>
      </c>
      <c r="S2222" s="25">
        <v>0</v>
      </c>
      <c r="T2222" s="25">
        <v>722800</v>
      </c>
      <c r="U2222" s="25">
        <v>1517000</v>
      </c>
      <c r="V2222" s="25">
        <f>J2222-Q2222-R2222-T2222-U2222</f>
        <v>-1834892252.6700001</v>
      </c>
      <c r="W2222" s="90">
        <v>-1685346.21</v>
      </c>
    </row>
    <row r="2223" spans="1:23" x14ac:dyDescent="0.2">
      <c r="A2223" s="93" t="s">
        <v>494</v>
      </c>
      <c r="B2223" s="111" t="s">
        <v>495</v>
      </c>
      <c r="C2223" s="112"/>
      <c r="D2223" s="112"/>
      <c r="E2223" s="112"/>
      <c r="F2223" s="112"/>
      <c r="G2223" s="112"/>
      <c r="H2223" s="112"/>
      <c r="I2223" s="113"/>
      <c r="J2223" s="52">
        <f>J2203</f>
        <v>1843975483.6700001</v>
      </c>
      <c r="K2223" s="52">
        <f>K2203</f>
        <v>1892768558.6700001</v>
      </c>
      <c r="L2223" s="4"/>
      <c r="P2223" s="4"/>
      <c r="S2223" s="25"/>
      <c r="T2223" s="25"/>
      <c r="U2223" s="25"/>
      <c r="V2223" s="25"/>
      <c r="W2223" s="90"/>
    </row>
    <row r="2224" spans="1:23" x14ac:dyDescent="0.2">
      <c r="A2224" s="93" t="s">
        <v>496</v>
      </c>
      <c r="B2224" s="105" t="s">
        <v>497</v>
      </c>
      <c r="C2224" s="106"/>
      <c r="D2224" s="106"/>
      <c r="E2224" s="106"/>
      <c r="F2224" s="106"/>
      <c r="G2224" s="106"/>
      <c r="H2224" s="106"/>
      <c r="I2224" s="107"/>
      <c r="J2224" s="52">
        <f>J2223</f>
        <v>1843975483.6700001</v>
      </c>
      <c r="K2224" s="52">
        <f>K2223</f>
        <v>1892768558.6700001</v>
      </c>
      <c r="L2224" s="4"/>
      <c r="P2224" s="4"/>
      <c r="S2224" s="25"/>
      <c r="T2224" s="25"/>
      <c r="U2224" s="25"/>
      <c r="V2224" s="25"/>
      <c r="W2224" s="90"/>
    </row>
    <row r="2225" spans="1:23" x14ac:dyDescent="0.2">
      <c r="A2225" s="93" t="s">
        <v>498</v>
      </c>
      <c r="B2225" s="105" t="s">
        <v>499</v>
      </c>
      <c r="C2225" s="106"/>
      <c r="D2225" s="106"/>
      <c r="E2225" s="106"/>
      <c r="F2225" s="106"/>
      <c r="G2225" s="106"/>
      <c r="H2225" s="106"/>
      <c r="I2225" s="107"/>
      <c r="J2225" s="52">
        <f>J2224</f>
        <v>1843975483.6700001</v>
      </c>
      <c r="K2225" s="52">
        <f>K2223</f>
        <v>1892768558.6700001</v>
      </c>
      <c r="L2225" s="4"/>
      <c r="P2225" s="4"/>
      <c r="S2225" s="25"/>
      <c r="T2225" s="25"/>
      <c r="U2225" s="25"/>
      <c r="V2225" s="25"/>
      <c r="W2225" s="90"/>
    </row>
    <row r="2226" spans="1:23" ht="24" x14ac:dyDescent="0.2">
      <c r="A2226" s="93" t="s">
        <v>500</v>
      </c>
      <c r="B2226" s="105" t="s">
        <v>501</v>
      </c>
      <c r="C2226" s="106"/>
      <c r="D2226" s="106"/>
      <c r="E2226" s="106"/>
      <c r="F2226" s="106"/>
      <c r="G2226" s="106"/>
      <c r="H2226" s="106"/>
      <c r="I2226" s="107"/>
      <c r="J2226" s="52">
        <f>J2225</f>
        <v>1843975483.6700001</v>
      </c>
      <c r="K2226" s="52">
        <f>K2223</f>
        <v>1892768558.6700001</v>
      </c>
      <c r="L2226" s="4"/>
      <c r="P2226" s="4"/>
      <c r="Q2226" s="25">
        <v>13124460</v>
      </c>
      <c r="R2226" s="25">
        <v>12907879</v>
      </c>
      <c r="S2226" s="25">
        <v>5002526.92</v>
      </c>
      <c r="T2226" s="25">
        <v>722800</v>
      </c>
      <c r="U2226" s="25">
        <v>1517000</v>
      </c>
      <c r="V2226" s="25">
        <f>J2226+Q2226+R2226+S2226+T2226+U2226</f>
        <v>1877250149.5900002</v>
      </c>
      <c r="W2226" s="90">
        <v>1710909.95</v>
      </c>
    </row>
    <row r="2227" spans="1:23" x14ac:dyDescent="0.2">
      <c r="J2227" s="94"/>
      <c r="L2227" s="4"/>
      <c r="P2227" s="4"/>
      <c r="W2227" s="90"/>
    </row>
    <row r="2228" spans="1:23" x14ac:dyDescent="0.2">
      <c r="L2228" s="4"/>
      <c r="P2228" s="4"/>
    </row>
    <row r="2229" spans="1:23" ht="42.75" customHeight="1" x14ac:dyDescent="0.2">
      <c r="A2229" s="114" t="s">
        <v>502</v>
      </c>
      <c r="B2229" s="114"/>
      <c r="C2229" s="18"/>
      <c r="D2229" s="18"/>
      <c r="E2229" s="19"/>
      <c r="F2229" s="19"/>
      <c r="G2229" s="19"/>
      <c r="H2229" s="19"/>
      <c r="I2229" s="95"/>
      <c r="K2229" s="96" t="s">
        <v>503</v>
      </c>
    </row>
  </sheetData>
  <sheetProtection selectLockedCells="1" selectUnlockedCells="1"/>
  <autoFilter ref="A12:R2203">
    <filterColumn colId="9">
      <filters>
        <filter val="1 000 000,00"/>
        <filter val="1 013 460,00"/>
        <filter val="1 019 600,00"/>
        <filter val="1 031 490,00"/>
        <filter val="1 049 914,12"/>
        <filter val="1 062 000,00"/>
        <filter val="1 074 250,00"/>
        <filter val="1 103 990,00"/>
        <filter val="1 104 490,00"/>
        <filter val="1 132 520,00"/>
        <filter val="1 133 200,00"/>
        <filter val="1 145 270,00"/>
        <filter val="1 194 990,00"/>
        <filter val="1 204 850,00"/>
        <filter val="1 206 400,00"/>
        <filter val="1 212 720,00"/>
        <filter val="1 241 210,00"/>
        <filter val="1 255 750,00"/>
        <filter val="1 257 440,00"/>
        <filter val="1 293 800,00"/>
        <filter val="1 294 890,00"/>
        <filter val="1 300,00"/>
        <filter val="1 402 050,00"/>
        <filter val="1 443 040,00"/>
        <filter val="1 465 570,00"/>
        <filter val="1 508 010,00"/>
        <filter val="1 612 750,00"/>
        <filter val="1 629 369,00"/>
        <filter val="1 631 060,00"/>
        <filter val="1 651 740,00"/>
        <filter val="1 654 300,00"/>
        <filter val="1 667 350,00"/>
        <filter val="1 673 300,00"/>
        <filter val="1 673 350,00"/>
        <filter val="1 741 210,00"/>
        <filter val="1 761 910,00"/>
        <filter val="1 776 730,00"/>
        <filter val="1 804 540,79"/>
        <filter val="1 843 975 483,67"/>
        <filter val="1 920 814,84"/>
        <filter val="1 938 814,84"/>
        <filter val="1 999 390,00"/>
        <filter val="10 400,00"/>
        <filter val="10 440,00"/>
        <filter val="10 780,00"/>
        <filter val="10 800,00"/>
        <filter val="100 000,00"/>
        <filter val="100 170,00"/>
        <filter val="101 761,74"/>
        <filter val="102 880,00"/>
        <filter val="103 061,74"/>
        <filter val="104 357,90"/>
        <filter val="105 263,16"/>
        <filter val="107 240,00"/>
        <filter val="108 870,00"/>
        <filter val="11 360,00"/>
        <filter val="11 600,00"/>
        <filter val="110 000,00"/>
        <filter val="110 040,00"/>
        <filter val="115 893,10"/>
        <filter val="116 000,00"/>
        <filter val="119 860,00"/>
        <filter val="12 000,00"/>
        <filter val="12 145 280,00"/>
        <filter val="12 195 359,60"/>
        <filter val="12 240,00"/>
        <filter val="12 300,00"/>
        <filter val="12 400,00"/>
        <filter val="12 672 030,00"/>
        <filter val="12 750,00"/>
        <filter val="12 880,00"/>
        <filter val="122 770,00"/>
        <filter val="123 214 355,11"/>
        <filter val="124 260,00"/>
        <filter val="124 270 437,90"/>
        <filter val="125 483 157,90"/>
        <filter val="125 510,00"/>
        <filter val="126 020,00"/>
        <filter val="13 003 379,67"/>
        <filter val="13 193 050,00"/>
        <filter val="13 340,00"/>
        <filter val="13 378 481,06"/>
        <filter val="13 535 801,06"/>
        <filter val="13 596 210,00"/>
        <filter val="13 680 931,22"/>
        <filter val="13 760,00"/>
        <filter val="13 987 930,00"/>
        <filter val="130 280,00"/>
        <filter val="135 423 139,67"/>
        <filter val="137 220,00"/>
        <filter val="14 000,00"/>
        <filter val="14 059 700,00"/>
        <filter val="14 530,00"/>
        <filter val="14 700,00"/>
        <filter val="14 808 850,00"/>
        <filter val="140 820,00"/>
        <filter val="141 860,00"/>
        <filter val="144 720,00"/>
        <filter val="147 173 560,05"/>
        <filter val="149 460,00"/>
        <filter val="149 716,00"/>
        <filter val="15 019 950,00"/>
        <filter val="15 100,00"/>
        <filter val="15 125 450,00"/>
        <filter val="15 450,00"/>
        <filter val="15 952 500,00"/>
        <filter val="150 000,00"/>
        <filter val="150 625 380,00"/>
        <filter val="157 320,00"/>
        <filter val="16 339 599,84"/>
        <filter val="16 500,00"/>
        <filter val="16 630,00"/>
        <filter val="16 753 540,00"/>
        <filter val="16 990,00"/>
        <filter val="160 670,00"/>
        <filter val="163 419 850,00"/>
        <filter val="163 430,00"/>
        <filter val="168 970,00"/>
        <filter val="17 300,00"/>
        <filter val="17 600,00"/>
        <filter val="17 749 980,00"/>
        <filter val="170 457 437,90"/>
        <filter val="170,00"/>
        <filter val="173 480,79"/>
        <filter val="179 115 263,00"/>
        <filter val="179 415 263,00"/>
        <filter val="18 000,00"/>
        <filter val="18 248 300,61"/>
        <filter val="18 510,00"/>
        <filter val="18 530,00"/>
        <filter val="18 970,00"/>
        <filter val="182 340,00"/>
        <filter val="183 993 238,96"/>
        <filter val="185 431,06"/>
        <filter val="19 150 160,79"/>
        <filter val="19 232 170,79"/>
        <filter val="19 295 640,00"/>
        <filter val="19 352 100,00"/>
        <filter val="19 600,00"/>
        <filter val="191 438,41"/>
        <filter val="191 960,00"/>
        <filter val="195 500,00"/>
        <filter val="2 000,00"/>
        <filter val="2 012 580,00"/>
        <filter val="2 054 382,23"/>
        <filter val="2 065 982,23"/>
        <filter val="2 107 940,00"/>
        <filter val="2 204 018,41"/>
        <filter val="2 224 840,00"/>
        <filter val="2 224 850,00"/>
        <filter val="2 237 690,00"/>
        <filter val="2 288 110,00"/>
        <filter val="2 390 860,00"/>
        <filter val="2 394 947,16"/>
        <filter val="2 465 960,00"/>
        <filter val="2 489 280,00"/>
        <filter val="2 530,00"/>
        <filter val="2 631 240,00"/>
        <filter val="2 646 390,00"/>
        <filter val="2 689 860,00"/>
        <filter val="2 721 900,00"/>
        <filter val="2 722 300,00"/>
        <filter val="2 744 950,00"/>
        <filter val="2 770 480,00"/>
        <filter val="2 786 540,00"/>
        <filter val="2 788 040,00"/>
        <filter val="2 800 040,00"/>
        <filter val="2 801 840,00"/>
        <filter val="2 840,00"/>
        <filter val="2 842 080,00"/>
        <filter val="2 893 800,00"/>
        <filter val="2 898 610,00"/>
        <filter val="2 904 610,00"/>
        <filter val="2 968 020,00"/>
        <filter val="2 975 800,00"/>
        <filter val="20 190,00"/>
        <filter val="20 351 100,00"/>
        <filter val="20 740,00"/>
        <filter val="200 000,00"/>
        <filter val="201 130,00"/>
        <filter val="204 450,00"/>
        <filter val="204 913,12"/>
        <filter val="207 750,00"/>
        <filter val="209 950,00"/>
        <filter val="21 134 670,00"/>
        <filter val="21 224 140,00"/>
        <filter val="21 251 603,77"/>
        <filter val="21 389 163,77"/>
        <filter val="21 600,00"/>
        <filter val="21 608 540,00"/>
        <filter val="21 630 000,00"/>
        <filter val="21 880 000,00"/>
        <filter val="218 120,00"/>
        <filter val="22 000,00"/>
        <filter val="22 150,00"/>
        <filter val="22 360,00"/>
        <filter val="22 470,00"/>
        <filter val="22 610,00"/>
        <filter val="220 500,00"/>
        <filter val="221 908 953,40"/>
        <filter val="229 150,00"/>
        <filter val="23 040,00"/>
        <filter val="23 382 275,30"/>
        <filter val="23 569 690,00"/>
        <filter val="23 600,00"/>
        <filter val="23 932 530,00"/>
        <filter val="239 750,00"/>
        <filter val="24 000,00"/>
        <filter val="24 300,00"/>
        <filter val="24 482 040,00"/>
        <filter val="24 643 830,00"/>
        <filter val="24 719 440,00"/>
        <filter val="24 791 199,84"/>
        <filter val="244 750,00"/>
        <filter val="245 150,00"/>
        <filter val="246 708 884,92"/>
        <filter val="248 223 756,31"/>
        <filter val="248 650,00"/>
        <filter val="25 218 130,00"/>
        <filter val="25 227 630,00"/>
        <filter val="25 559 900,00"/>
        <filter val="25 900,00"/>
        <filter val="250 000,00"/>
        <filter val="252 048 034,92"/>
        <filter val="259 210,00"/>
        <filter val="259 337,11"/>
        <filter val="26 034 437,90"/>
        <filter val="26 380,00"/>
        <filter val="26 444,61"/>
        <filter val="26 603 460,00"/>
        <filter val="262 290,00"/>
        <filter val="262 887,11"/>
        <filter val="265 000,00"/>
        <filter val="27 185 760,00"/>
        <filter val="27 506 720,00"/>
        <filter val="289 820,00"/>
        <filter val="29 576 668,37"/>
        <filter val="290 420,00"/>
        <filter val="297 940,00"/>
        <filter val="3 000,00"/>
        <filter val="3 017 150,00"/>
        <filter val="3 066 070,00"/>
        <filter val="3 097 730,00"/>
        <filter val="3 101 460,00"/>
        <filter val="3 103 180,00"/>
        <filter val="3 123 380,00"/>
        <filter val="3 204 460,00"/>
        <filter val="3 217 322,54"/>
        <filter val="3 232 480,00"/>
        <filter val="3 252 760,00"/>
        <filter val="3 277 390,00"/>
        <filter val="3 317 200,00"/>
        <filter val="3 353 310,00"/>
        <filter val="3 365 450,00"/>
        <filter val="3 400,00"/>
        <filter val="3 408 920,00"/>
        <filter val="3 414 750,00"/>
        <filter val="3 424 890,00"/>
        <filter val="3 484 940,00"/>
        <filter val="3 490 120,00"/>
        <filter val="3 500,00"/>
        <filter val="3 550,00"/>
        <filter val="3 589 570,00"/>
        <filter val="3 610,00"/>
        <filter val="3 626 500,00"/>
        <filter val="3 788 330,00"/>
        <filter val="30 000,00"/>
        <filter val="30 090,00"/>
        <filter val="30 314,12"/>
        <filter val="30 576 544,89"/>
        <filter val="30 930,00"/>
        <filter val="300 000,00"/>
        <filter val="31 100,00"/>
        <filter val="311 020,00"/>
        <filter val="317 020,00"/>
        <filter val="318 410,00"/>
        <filter val="32 590,00"/>
        <filter val="32 621 316,42"/>
        <filter val="32 981 316,42"/>
        <filter val="32 990,00"/>
        <filter val="321 100,00"/>
        <filter val="321 360,00"/>
        <filter val="323 200,00"/>
        <filter val="325 960,00"/>
        <filter val="328 300,00"/>
        <filter val="33 040,00"/>
        <filter val="33 480,00"/>
        <filter val="333 160,00"/>
        <filter val="337 140,00"/>
        <filter val="338 975 834,71"/>
        <filter val="34 520,00"/>
        <filter val="340 000,00"/>
        <filter val="344 091,98"/>
        <filter val="344 470,00"/>
        <filter val="347 491,98"/>
        <filter val="347 670,00"/>
        <filter val="35 010,00"/>
        <filter val="35 910,00"/>
        <filter val="350 000,00"/>
        <filter val="352 570,00"/>
        <filter val="36 000,00"/>
        <filter val="36 435 240,00"/>
        <filter val="36 483 800,00"/>
        <filter val="360 000,00"/>
        <filter val="369 340,00"/>
        <filter val="37 020,00"/>
        <filter val="37 025 896,13"/>
        <filter val="37 070,00"/>
        <filter val="37 374 807,76"/>
        <filter val="370 180,00"/>
        <filter val="375 000,00"/>
        <filter val="376 332,05"/>
        <filter val="379 360,00"/>
        <filter val="379 832,05"/>
        <filter val="38 130,00"/>
        <filter val="38 300,00"/>
        <filter val="38 580 390,00"/>
        <filter val="38 723 129,05"/>
        <filter val="380 570,00"/>
        <filter val="384 500,00"/>
        <filter val="385 120,00"/>
        <filter val="39 073 129,05"/>
        <filter val="39 844 890,00"/>
        <filter val="39 851 590,00"/>
        <filter val="39 952 860,00"/>
        <filter val="390 000,00"/>
        <filter val="4 034 350,00"/>
        <filter val="4 102 440,00"/>
        <filter val="4 130 120,00"/>
        <filter val="4 142 530,00"/>
        <filter val="4 229 857,16"/>
        <filter val="4 339 010,00"/>
        <filter val="4 422 040,00"/>
        <filter val="4 518 310,00"/>
        <filter val="4 594 290,00"/>
        <filter val="4 685 010,00"/>
        <filter val="4 752 170,00"/>
        <filter val="40 008 320,00"/>
        <filter val="40 520,81"/>
        <filter val="40 790,00"/>
        <filter val="400 180,00"/>
        <filter val="402 360,00"/>
        <filter val="41 090,00"/>
        <filter val="41 320,00"/>
        <filter val="41 540,00"/>
        <filter val="41 550,00"/>
        <filter val="413 330,00"/>
        <filter val="42 072 840,90"/>
        <filter val="42 500,00"/>
        <filter val="422 376 213,98"/>
        <filter val="426 820,00"/>
        <filter val="43 180,00"/>
        <filter val="43 500,00"/>
        <filter val="43 782 840,00"/>
        <filter val="43 940,00"/>
        <filter val="436 200 942,58"/>
        <filter val="44 845 420,00"/>
        <filter val="44 950 017,28"/>
        <filter val="44 974 280,00"/>
        <filter val="444 189 592,58"/>
        <filter val="448 375,00"/>
        <filter val="448 760,00"/>
        <filter val="449 340,00"/>
        <filter val="45 810,00"/>
        <filter val="45 870,00"/>
        <filter val="452 580,00"/>
        <filter val="455 000,00"/>
        <filter val="456 800,00"/>
        <filter val="458 260,00"/>
        <filter val="46 135 780,65"/>
        <filter val="46 400,00"/>
        <filter val="460 000,00"/>
        <filter val="467 100,00"/>
        <filter val="47 674 610,00"/>
        <filter val="47 870 000,00"/>
        <filter val="470 480,00"/>
        <filter val="471 690,00"/>
        <filter val="474 180,00"/>
        <filter val="476 780,12"/>
        <filter val="48 309 290,00"/>
        <filter val="48 500 000,00"/>
        <filter val="48 679 237,50"/>
        <filter val="487 490,00"/>
        <filter val="489 240,00"/>
        <filter val="492 790,00"/>
        <filter val="5 025 900,00"/>
        <filter val="5 276,00"/>
        <filter val="5 337 520,00"/>
        <filter val="5 346,00"/>
        <filter val="5 354 820,00"/>
        <filter val="5 421 570,00"/>
        <filter val="5 599 260,00"/>
        <filter val="5 724 190,00"/>
        <filter val="5 727 495,05"/>
        <filter val="5 785 345,05"/>
        <filter val="5 833 700,00"/>
        <filter val="5 919 640,00"/>
        <filter val="50 000,00"/>
        <filter val="50 009 139,06"/>
        <filter val="50 054 470,00"/>
        <filter val="50 754 470,00"/>
        <filter val="509 670,00"/>
        <filter val="51 590,00"/>
        <filter val="519 360,00"/>
        <filter val="52 715 881,83"/>
        <filter val="525 810,00"/>
        <filter val="53 680,00"/>
        <filter val="535 970,00"/>
        <filter val="537 760,00"/>
        <filter val="539 070,00"/>
        <filter val="539 780 261,48"/>
        <filter val="54 010,00"/>
        <filter val="54 219 630,00"/>
        <filter val="549 060,00"/>
        <filter val="55 480,00"/>
        <filter val="56 720,00"/>
        <filter val="56 840,00"/>
        <filter val="561 010,00"/>
        <filter val="566 933,36"/>
        <filter val="567 050,00"/>
        <filter val="57 000,00"/>
        <filter val="57 500,00"/>
        <filter val="57 714 683,40"/>
        <filter val="57 850,00"/>
        <filter val="57 860,00"/>
        <filter val="570 346,60"/>
        <filter val="571 010,00"/>
        <filter val="59 230,00"/>
        <filter val="59 550,00"/>
        <filter val="59 800,00"/>
        <filter val="59 810,00"/>
        <filter val="590 210,00"/>
        <filter val="592 160,00"/>
        <filter val="6 000,00"/>
        <filter val="6 106 290,00"/>
        <filter val="6 194 393,07"/>
        <filter val="6 248 770,00"/>
        <filter val="6 260 320,00"/>
        <filter val="60 580,00"/>
        <filter val="60 740,00"/>
        <filter val="60 940,00"/>
        <filter val="60 961 270,00"/>
        <filter val="600 000,00"/>
        <filter val="61 928 570,00"/>
        <filter val="611 700,00"/>
        <filter val="612 180,00"/>
        <filter val="618 040,00"/>
        <filter val="62 000,00"/>
        <filter val="62 580,00"/>
        <filter val="63 100,00"/>
        <filter val="630 000,00"/>
        <filter val="630 980,00"/>
        <filter val="634 680,00"/>
        <filter val="638 316,00"/>
        <filter val="639 840,00"/>
        <filter val="64 480,00"/>
        <filter val="640 000,00"/>
        <filter val="644 700,00"/>
        <filter val="65 000,00"/>
        <filter val="65 273 600,00"/>
        <filter val="664 760,61"/>
        <filter val="67 000,00"/>
        <filter val="67 920,00"/>
        <filter val="672 290,00"/>
        <filter val="678 370,00"/>
        <filter val="68 120,00"/>
        <filter val="683 890,00"/>
        <filter val="687 980,00"/>
        <filter val="69 719 850,00"/>
        <filter val="698 430,00"/>
        <filter val="7 660 850,00"/>
        <filter val="7 817 710,00"/>
        <filter val="7 822 090,00"/>
        <filter val="7 827 570,00"/>
        <filter val="7 870,00"/>
        <filter val="7 874 270,12"/>
        <filter val="7 890 120,00"/>
        <filter val="7 890,00"/>
        <filter val="7 940,00"/>
        <filter val="70,00"/>
        <filter val="700 000,00"/>
        <filter val="704 380,00"/>
        <filter val="71 770,00"/>
        <filter val="71 800,00"/>
        <filter val="72 610,00"/>
        <filter val="723 432,60"/>
        <filter val="73 360,00"/>
        <filter val="740 480,00"/>
        <filter val="745 651 098,29"/>
        <filter val="75 610,00"/>
        <filter val="750 000,00"/>
        <filter val="758 270,00"/>
        <filter val="763 960,00"/>
        <filter val="77 560,00"/>
        <filter val="774 420,00"/>
        <filter val="776 227 643,18"/>
        <filter val="78 500,00"/>
        <filter val="780,00"/>
        <filter val="789 990,00"/>
        <filter val="793 200,00"/>
        <filter val="8 101 380,00"/>
        <filter val="8 150,00"/>
        <filter val="8 220,00"/>
        <filter val="8 250,00"/>
        <filter val="8 281 692,54"/>
        <filter val="8 301 600,00"/>
        <filter val="8 360,00"/>
        <filter val="8 500,00"/>
        <filter val="8 734 626,24"/>
        <filter val="8 800,00"/>
        <filter val="800 000,00"/>
        <filter val="82 856,60"/>
        <filter val="820 540,00"/>
        <filter val="830 000,00"/>
        <filter val="84 996 980,00"/>
        <filter val="85 590,00"/>
        <filter val="879 170,00"/>
        <filter val="894 230,00"/>
        <filter val="897 680,00"/>
        <filter val="897 890,00"/>
        <filter val="898 503,77"/>
        <filter val="9 000,00"/>
        <filter val="9 109 620,00"/>
        <filter val="9 197 710,00"/>
        <filter val="9 500,00"/>
        <filter val="9 720,00"/>
        <filter val="9 855 410,00"/>
        <filter val="90 752 078,40"/>
        <filter val="91 600,00"/>
        <filter val="91 853 647,76"/>
        <filter val="92 560,00"/>
        <filter val="93 410,00"/>
        <filter val="932 700,00"/>
        <filter val="939 390,00"/>
        <filter val="94 380,00"/>
        <filter val="95 686 580,00"/>
        <filter val="96 000,00"/>
        <filter val="96 160,00"/>
        <filter val="96 584 260,00"/>
        <filter val="967 900,00"/>
        <filter val="97 329 349,44"/>
        <filter val="983 000,00"/>
        <filter val="983 460,00"/>
        <filter val="994 903,12"/>
        <filter val="999 500,00"/>
      </filters>
    </filterColumn>
  </autoFilter>
  <mergeCells count="34">
    <mergeCell ref="B2224:I2224"/>
    <mergeCell ref="B2225:I2225"/>
    <mergeCell ref="B2226:I2226"/>
    <mergeCell ref="A2229:B2229"/>
    <mergeCell ref="A10:A11"/>
    <mergeCell ref="B10:I10"/>
    <mergeCell ref="J10:K10"/>
    <mergeCell ref="E11:H11"/>
    <mergeCell ref="B2223:I2223"/>
    <mergeCell ref="B2220:I2220"/>
    <mergeCell ref="B2221:I2221"/>
    <mergeCell ref="B2222:I2222"/>
    <mergeCell ref="B2212:I2212"/>
    <mergeCell ref="B2213:I2213"/>
    <mergeCell ref="B2217:I2217"/>
    <mergeCell ref="B2218:I2218"/>
    <mergeCell ref="B2219:I2219"/>
    <mergeCell ref="Q2213:V2213"/>
    <mergeCell ref="B2214:I2214"/>
    <mergeCell ref="B2215:I2215"/>
    <mergeCell ref="B2216:I2216"/>
    <mergeCell ref="E12:H12"/>
    <mergeCell ref="A2206:K2206"/>
    <mergeCell ref="A2209:A2210"/>
    <mergeCell ref="B2209:I2210"/>
    <mergeCell ref="B2211:I2211"/>
    <mergeCell ref="Q2211:V2211"/>
    <mergeCell ref="A2207:K2207"/>
    <mergeCell ref="K1:K3"/>
    <mergeCell ref="A3:I3"/>
    <mergeCell ref="A4:J4"/>
    <mergeCell ref="A5:J5"/>
    <mergeCell ref="A7:J7"/>
    <mergeCell ref="A6:J6"/>
  </mergeCells>
  <pageMargins left="0" right="0" top="0" bottom="0" header="0.51181102362204722" footer="0.51181102362204722"/>
  <pageSetup paperSize="9" scale="8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Приложение2+</vt:lpstr>
      <vt:lpstr>Лист1</vt:lpstr>
      <vt:lpstr>Лист2</vt:lpstr>
      <vt:lpstr>Лист3</vt:lpstr>
      <vt:lpstr>'Приложение2+'!Excel_BuiltIn__FilterDatabase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2021-11-15T12:27:38Z</dcterms:modified>
</cp:coreProperties>
</file>