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узнецова Ирина\сайт\ПОРТАЛ\05.02.2020г. реестр хоз. субъектов 50 и более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94" i="1" l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P113" i="1"/>
  <c r="M113" i="1"/>
  <c r="P112" i="1"/>
  <c r="M112" i="1"/>
  <c r="P111" i="1"/>
  <c r="M111" i="1"/>
  <c r="P110" i="1"/>
  <c r="M110" i="1"/>
  <c r="P109" i="1"/>
  <c r="M109" i="1"/>
  <c r="P108" i="1"/>
  <c r="M108" i="1"/>
  <c r="P107" i="1"/>
  <c r="O107" i="1"/>
  <c r="M107" i="1"/>
  <c r="L107" i="1"/>
  <c r="P106" i="1"/>
  <c r="M106" i="1"/>
  <c r="P105" i="1"/>
  <c r="M105" i="1"/>
  <c r="P104" i="1"/>
  <c r="M104" i="1"/>
  <c r="P103" i="1"/>
  <c r="M103" i="1"/>
  <c r="P102" i="1"/>
  <c r="M102" i="1"/>
  <c r="P101" i="1"/>
  <c r="M101" i="1"/>
  <c r="P100" i="1"/>
  <c r="M100" i="1"/>
  <c r="P99" i="1"/>
  <c r="M99" i="1"/>
  <c r="P98" i="1"/>
  <c r="M98" i="1"/>
  <c r="P97" i="1"/>
  <c r="M97" i="1"/>
  <c r="P96" i="1"/>
  <c r="M96" i="1"/>
  <c r="P93" i="1" l="1"/>
  <c r="P91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14" i="1"/>
  <c r="A13" i="1"/>
  <c r="R87" i="1" l="1"/>
  <c r="R86" i="1"/>
  <c r="R85" i="1"/>
  <c r="R84" i="1"/>
  <c r="Q83" i="1"/>
  <c r="R82" i="1"/>
  <c r="Q81" i="1"/>
  <c r="R81" i="1" s="1"/>
  <c r="Q80" i="1"/>
  <c r="R79" i="1"/>
  <c r="R78" i="1"/>
  <c r="Q77" i="1"/>
  <c r="R76" i="1"/>
  <c r="Q75" i="1"/>
  <c r="Q74" i="1"/>
  <c r="Q73" i="1"/>
  <c r="R72" i="1"/>
  <c r="R71" i="1"/>
  <c r="R70" i="1"/>
  <c r="R69" i="1"/>
  <c r="R68" i="1"/>
  <c r="Q67" i="1"/>
  <c r="N67" i="1"/>
  <c r="P67" i="1" s="1"/>
  <c r="Q66" i="1"/>
  <c r="N66" i="1"/>
  <c r="P66" i="1" s="1"/>
  <c r="Q65" i="1"/>
  <c r="N65" i="1"/>
  <c r="P65" i="1" s="1"/>
  <c r="Q64" i="1"/>
  <c r="N64" i="1"/>
  <c r="P64" i="1" s="1"/>
  <c r="Q63" i="1"/>
  <c r="N63" i="1"/>
  <c r="P63" i="1" s="1"/>
  <c r="Q62" i="1"/>
  <c r="N62" i="1"/>
  <c r="P62" i="1" s="1"/>
  <c r="Q61" i="1"/>
  <c r="N61" i="1"/>
  <c r="P61" i="1" s="1"/>
  <c r="Q60" i="1"/>
  <c r="N60" i="1"/>
  <c r="P60" i="1" s="1"/>
  <c r="Q59" i="1"/>
  <c r="N59" i="1"/>
  <c r="P59" i="1" s="1"/>
  <c r="Q58" i="1"/>
  <c r="N58" i="1"/>
  <c r="P58" i="1" s="1"/>
  <c r="Q57" i="1"/>
  <c r="N57" i="1"/>
  <c r="P57" i="1" s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N38" i="1"/>
  <c r="P38" i="1" s="1"/>
  <c r="Q37" i="1"/>
  <c r="Q36" i="1"/>
  <c r="Q35" i="1"/>
  <c r="Q34" i="1"/>
  <c r="Q33" i="1"/>
  <c r="Q32" i="1"/>
  <c r="R57" i="1" l="1"/>
  <c r="R59" i="1"/>
  <c r="R61" i="1"/>
  <c r="R63" i="1"/>
  <c r="R65" i="1"/>
  <c r="R67" i="1"/>
  <c r="R58" i="1"/>
  <c r="R60" i="1"/>
  <c r="R62" i="1"/>
  <c r="R64" i="1"/>
  <c r="R66" i="1"/>
  <c r="Q38" i="1"/>
</calcChain>
</file>

<file path=xl/sharedStrings.xml><?xml version="1.0" encoding="utf-8"?>
<sst xmlns="http://schemas.openxmlformats.org/spreadsheetml/2006/main" count="780" uniqueCount="223">
  <si>
    <t>№ п/п</t>
  </si>
  <si>
    <t>Наименование хозяйствующего субъекта (юридического лица)</t>
  </si>
  <si>
    <t>Основной государственный регистрационный номер (ОГРН)</t>
  </si>
  <si>
    <t>Код ОКОПФ</t>
  </si>
  <si>
    <t>Наименование органа местного самоуправления, юридического лица, осуществляющего права учредителя (участника)</t>
  </si>
  <si>
    <t>Доля участия муниципального образования (муниципальной собственности, %</t>
  </si>
  <si>
    <t>Вид экономической деятельности (ОКВЭД)</t>
  </si>
  <si>
    <t>Наименование товарного рынка присутствия хозяйствующего субъекта</t>
  </si>
  <si>
    <t>Объем реализованных на товарном рынке товаров, работ, услуг в натуральном выражении</t>
  </si>
  <si>
    <t>Доля хозяйствующего субъекта на товарном рынке в натуральном выражении, %</t>
  </si>
  <si>
    <t>Объем выручки (оборот) на товарном рынке в стоимостном выражении, тыс. рублей</t>
  </si>
  <si>
    <t>Доля хозяйствующего субъекта на товарном рынке в стоимостном выражении, %</t>
  </si>
  <si>
    <t>Объем финансирования хозяйствующего субъекта за счет бюджетов всех уровней,</t>
  </si>
  <si>
    <t>отраслевое</t>
  </si>
  <si>
    <t>единица измерения</t>
  </si>
  <si>
    <t>хозяйствующим субъектом</t>
  </si>
  <si>
    <t>всеми хозяйствующими субъектами в географических границах товарного рынка</t>
  </si>
  <si>
    <t>территориальное (географические границы товарного рынка)</t>
  </si>
  <si>
    <t>по состоянию на 01.01.2020</t>
  </si>
  <si>
    <t>Наименование муниципального района (городского округа)</t>
  </si>
  <si>
    <t>Реестр хозяйствующих субъектов, доля участия муниципального образования в которых составляет 50 и более процентов*</t>
  </si>
  <si>
    <t>Приложение 2</t>
  </si>
  <si>
    <t>Новоалександровский городской округ Ставропольского края</t>
  </si>
  <si>
    <t>МКУК "Краснозоринская ЦКС"</t>
  </si>
  <si>
    <t>1102651003894</t>
  </si>
  <si>
    <t xml:space="preserve">90.04.3 </t>
  </si>
  <si>
    <t>Рынок
социаль
ных
услуг</t>
  </si>
  <si>
    <t>местный</t>
  </si>
  <si>
    <t>чел.</t>
  </si>
  <si>
    <t>-</t>
  </si>
  <si>
    <t>МКУК "СДК "Долина" хутора Верного"</t>
  </si>
  <si>
    <t>1032601621381</t>
  </si>
  <si>
    <t>90.04.3</t>
  </si>
  <si>
    <t>МКУК "ГДК "Строитель" города Новоалександровска"</t>
  </si>
  <si>
    <t>1062644003036</t>
  </si>
  <si>
    <t>МКУК "Городской парк культуры и отдыха" города Новоалександровска</t>
  </si>
  <si>
    <t>1062644002992</t>
  </si>
  <si>
    <t xml:space="preserve"> 
93.29.9 </t>
  </si>
  <si>
    <t>МКУК "Горьковская ЦКС"</t>
  </si>
  <si>
    <t>1112651035881</t>
  </si>
  <si>
    <t xml:space="preserve">МБУ ДО  "Детская музыкальная школа" г.Новоалександровска </t>
  </si>
  <si>
    <t>1022602821560</t>
  </si>
  <si>
    <t>85.41</t>
  </si>
  <si>
    <t>местный, краевой</t>
  </si>
  <si>
    <t>МБУ ДО "Детская художественная школа г.Новоалександровска"</t>
  </si>
  <si>
    <t>1022602821570</t>
  </si>
  <si>
    <t>МБУК "Новоалександровский районный историко-краеведческий музей"</t>
  </si>
  <si>
    <t>1062644011000</t>
  </si>
  <si>
    <t>91.02</t>
  </si>
  <si>
    <t>МБУК "Новоалександровский районный Дворец культуры"</t>
  </si>
  <si>
    <t>1092644000525</t>
  </si>
  <si>
    <t>МКУК "Централизованная библиотечная система Новоалександровского городского округа"</t>
  </si>
  <si>
    <t>1102651001694</t>
  </si>
  <si>
    <t>91.01</t>
  </si>
  <si>
    <t>федеральный,краевой,местный</t>
  </si>
  <si>
    <t>МКУК "Присадовая ЦКС"</t>
  </si>
  <si>
    <t>1112651005279</t>
  </si>
  <si>
    <t>МКУК "Темижбекская ЦКС"</t>
  </si>
  <si>
    <t>1082644000504</t>
  </si>
  <si>
    <t>краевой,местный</t>
  </si>
  <si>
    <t>МКУк "СДК п. Светлый "</t>
  </si>
  <si>
    <t>1112651005136</t>
  </si>
  <si>
    <t>90.04</t>
  </si>
  <si>
    <t>МКУ "Красночервонненская ЦКС"</t>
  </si>
  <si>
    <t>1112651004289</t>
  </si>
  <si>
    <t>МКУК "Радужская ЦКС"</t>
  </si>
  <si>
    <t>1102651004840</t>
  </si>
  <si>
    <t>МКУК "Раздольненская ЦКС"</t>
  </si>
  <si>
    <t>1102651002167</t>
  </si>
  <si>
    <t>федеральный,краевой, местный</t>
  </si>
  <si>
    <t>МКУК "СДК ст.Расшеватской  "</t>
  </si>
  <si>
    <t>краевой, местный</t>
  </si>
  <si>
    <t>МКУК "Григорополисская ЦКС"</t>
  </si>
  <si>
    <t>1092644000305</t>
  </si>
  <si>
    <t>МКУК "Кармалиновкая ЦКС"</t>
  </si>
  <si>
    <t>1102651004939</t>
  </si>
  <si>
    <t xml:space="preserve">Муниципальное дошкольное образовательное учреждение д/с №3 "Звездочка" </t>
  </si>
  <si>
    <t>85.11</t>
  </si>
  <si>
    <t>Дошкольное образование</t>
  </si>
  <si>
    <t>человек</t>
  </si>
  <si>
    <t xml:space="preserve">Муниципальное дошкольное образовательное учреждение д/с №5 "Березка" </t>
  </si>
  <si>
    <t xml:space="preserve">Муниципальное дошкольное образовательное учреждение д/с №7 "Светлячок" </t>
  </si>
  <si>
    <t>1022602823760</t>
  </si>
  <si>
    <t xml:space="preserve">Муниципальное дошкольное образовательное учреждение д/с №8"Золотой петушок" </t>
  </si>
  <si>
    <t xml:space="preserve">Муниципальное дошкольное образовательное учреждение д/с №9 "Аленушка" </t>
  </si>
  <si>
    <t xml:space="preserve">Муниципальное дошкольное образовательное учреждение д/с №13 "Огонек" </t>
  </si>
  <si>
    <t xml:space="preserve">Муниципальное дошкольное образовательное учреждение д/с №17 "Светлячок" </t>
  </si>
  <si>
    <t xml:space="preserve">Муниципальное дошкольное образовательное учреждение д/с №18 "Черешенка" </t>
  </si>
  <si>
    <t xml:space="preserve">Муниципальное дошкольное образовательное учреждение д/с №19 "Ромашка" </t>
  </si>
  <si>
    <t xml:space="preserve">Муниципальное дошкольное образовательное учреждение д/с №20 "Светлячок" </t>
  </si>
  <si>
    <t xml:space="preserve">Муниципальное дошкольное образовательное учреждение д/с №21 "Гнездышко" </t>
  </si>
  <si>
    <t xml:space="preserve">Муниципальное дошкольное образовательное учреждение д/с №23 "Красная шапочка" </t>
  </si>
  <si>
    <t xml:space="preserve">Муниципальное дошкольное образовательное учреждение д/с №26 "Василек" </t>
  </si>
  <si>
    <t xml:space="preserve">Муниципальное дошкольное образовательное учреждение д/с №29 "Сказка" </t>
  </si>
  <si>
    <t xml:space="preserve">Муниципальное дошкольное образовательное учреждение д/с №33 "Ласточка" </t>
  </si>
  <si>
    <t xml:space="preserve">Муниципальное дошкольное образовательное учреждение д/с №35 "Колокольчик" </t>
  </si>
  <si>
    <t xml:space="preserve">Муниципальное дошкольное образовательное учреждение д/с №37 "Ландыш" </t>
  </si>
  <si>
    <t xml:space="preserve">Муниципальное дошкольное образовательное учреждение д/с №38 "Ромашка" </t>
  </si>
  <si>
    <t xml:space="preserve">Муниципальное дошкольное образовательное учреждение д/с №41 "Теремок" </t>
  </si>
  <si>
    <t xml:space="preserve">Муниципальное дошкольное образовательное учреждение д/с №42 "Тополек" </t>
  </si>
  <si>
    <t xml:space="preserve">Муниципальное дошкольное образовательное учреждение д/с №44 "Колосок" </t>
  </si>
  <si>
    <t xml:space="preserve">Муниципальное дошкольное образовательное учреждение д/с №47 "Одуванчик" </t>
  </si>
  <si>
    <t xml:space="preserve">Муниципальное дошкольное образовательное учреждение д/с №48 "Золушка" </t>
  </si>
  <si>
    <t xml:space="preserve">Муниципальное дошкольное образовательное учреждение д/с №50 "Родничок" </t>
  </si>
  <si>
    <t xml:space="preserve">Муниципальное дошкольное образовательное учреждение д/с №15 Ударный </t>
  </si>
  <si>
    <t xml:space="preserve">Муниципальное дошкольное образовательное учреждение д/с №4 "Империя детства" </t>
  </si>
  <si>
    <t xml:space="preserve">Муниципальное дошкольное образовательное учреждение д/с №52 "Чебурашка" </t>
  </si>
  <si>
    <t xml:space="preserve">Муниципальное дошкольное образовательное учреждение д/с №53 "Солнышко" </t>
  </si>
  <si>
    <t xml:space="preserve">Муниципальное дошкольное образовательное учреждение д/с №54 "Жемчужинка" </t>
  </si>
  <si>
    <t xml:space="preserve">Муниципальное дошкольное образовательное учреждение д/с №55 "Росинка" </t>
  </si>
  <si>
    <t xml:space="preserve">Муниципальное дошкольное образовательное учреждение д/с №10 "Семецветик" </t>
  </si>
  <si>
    <t> 1132651031721</t>
  </si>
  <si>
    <t xml:space="preserve">Муниципальное дошкольное образовательное учреждение д/с №11 "Колосок" </t>
  </si>
  <si>
    <t xml:space="preserve">Муниципальное дошкольное образовательное учреждение д/с №16 "Ромашка" </t>
  </si>
  <si>
    <t xml:space="preserve">Муниципальное дошкольное образовательное учреждение д/с № 28 "Красная шапочка" </t>
  </si>
  <si>
    <t xml:space="preserve">Муниципальное дошкольное образовательное учреждение д/с №1 "Дюймовочка" </t>
  </si>
  <si>
    <t>Муниципальное дошкольное образовательное учреждение детский сад №25 "Ромашка"</t>
  </si>
  <si>
    <t>1022602823968 </t>
  </si>
  <si>
    <t xml:space="preserve">Муниципальное  общеобразовательное учреждение Гимназия №1 </t>
  </si>
  <si>
    <t>85.14</t>
  </si>
  <si>
    <t>Общее образование</t>
  </si>
  <si>
    <t xml:space="preserve">Муниципальное  общеобразовательное учреждение СОШ №2 </t>
  </si>
  <si>
    <t xml:space="preserve">Муниципальное  общеобразовательное учреждение СОШ №3 </t>
  </si>
  <si>
    <t xml:space="preserve">Муниципальное  общеобразовательное учреждение СОШ №4 </t>
  </si>
  <si>
    <t xml:space="preserve">Муниципальное  общеобразовательное учреждение СОШ №5 </t>
  </si>
  <si>
    <t>Муниципальное  общеобразовательное учреждение СОШ №6</t>
  </si>
  <si>
    <t>Муниципальное  общеобразовательное учреждение СОШ №7</t>
  </si>
  <si>
    <t>Муниципальное  общеобразовательное учреждение СОШ №8</t>
  </si>
  <si>
    <t xml:space="preserve">Муниципальное  общеобразовательное учреждение СОШ №9 </t>
  </si>
  <si>
    <t>Муниципальное  общеобразовательное учреждение СОШ №10</t>
  </si>
  <si>
    <t xml:space="preserve">Муниципальное  общеобразовательное учреждение СОШ №11 </t>
  </si>
  <si>
    <t xml:space="preserve">Муниципальное  общеобразовательное учреждение СОШ №12 </t>
  </si>
  <si>
    <t>Муниципальное  общеобразовательное учреждение СОШ №13</t>
  </si>
  <si>
    <t>Муниципальное  общеобразовательное учреждение СОШ №14</t>
  </si>
  <si>
    <t xml:space="preserve">Муниципальное  общеобразовательное учреждение СОШ №18 </t>
  </si>
  <si>
    <t>Муниципальное  общеобразовательное учреждение ООШ №12</t>
  </si>
  <si>
    <t>85.13</t>
  </si>
  <si>
    <t xml:space="preserve">Муниципальное  общеобразовательное учреждение Лицей "Экос" </t>
  </si>
  <si>
    <t xml:space="preserve">Муниципальное учреждение  дополнительного образования " Детско-юношеский центр" </t>
  </si>
  <si>
    <t>1022602820547 </t>
  </si>
  <si>
    <t>84.41</t>
  </si>
  <si>
    <t>Дополнительное образование</t>
  </si>
  <si>
    <t>Муниципальное бюджетное учреждение дополнительного образования "Спортивная школа"</t>
  </si>
  <si>
    <t>Муниципальное бюджетное учреждение дополнительного образования "Оздоровительно-образовательный центр "Дружба"</t>
  </si>
  <si>
    <t>Примечания             ( платные и безвозмездные поступления)</t>
  </si>
  <si>
    <t xml:space="preserve">Администрация
Новоалександровского
городского округа
Ставропольского края
</t>
  </si>
  <si>
    <t>шт</t>
  </si>
  <si>
    <t>Администрация 
Новоалександровского городского округа Ставропольского края</t>
  </si>
  <si>
    <t>МКУ «Административно-хозяйственный центр Новоалександровского городского округа Ставропольского края»</t>
  </si>
  <si>
    <t>МКУ «Единая дежурно-диспетчерская служба Новоалександровского муниципального района Ставропольского края»</t>
  </si>
  <si>
    <t>МКУ «Спортивный комплекс п. Горьковский Новоалександровского района Ставропольского края»</t>
  </si>
  <si>
    <t>МБУ «Многофункциональный центр предоставления государственных и муниципальных услуг в Новоалександровском городском округе»</t>
  </si>
  <si>
    <t>93.11</t>
  </si>
  <si>
    <t>рынок социальных услуг</t>
  </si>
  <si>
    <t>чел</t>
  </si>
  <si>
    <t>1122651000911</t>
  </si>
  <si>
    <t>75404</t>
  </si>
  <si>
    <t>84.25.9</t>
  </si>
  <si>
    <t>Деятельность по обеспечению безопасности в чрезвычайных ситуациях прочая</t>
  </si>
  <si>
    <t>шт.</t>
  </si>
  <si>
    <t xml:space="preserve">81.21.9 </t>
  </si>
  <si>
    <t>оказание хозяйственных, транспортных, клининговых услуг органам  местного самоуправления</t>
  </si>
  <si>
    <t>69.20</t>
  </si>
  <si>
    <t>Услуги по ведению бухгалтерского учета</t>
  </si>
  <si>
    <t>усл. ед.</t>
  </si>
  <si>
    <t>муниципальное казенное учреждение "Молодежный центр Новоалександровского городского округа"</t>
  </si>
  <si>
    <t>93.29</t>
  </si>
  <si>
    <t xml:space="preserve"> Деятельность зрелищноразвлекательная прочая </t>
  </si>
  <si>
    <t>Новоалександровский ГО</t>
  </si>
  <si>
    <t>МКУ «Учетный центр НГО СК»</t>
  </si>
  <si>
    <t>84.11</t>
  </si>
  <si>
    <t>Оказание государственных и муниципальных услуг</t>
  </si>
  <si>
    <t>( платные и безвозмездные поступления) 205,75</t>
  </si>
  <si>
    <t>платные услуги - 72800,00</t>
  </si>
  <si>
    <t>МУНИЦИПАЛЬНОЕ КАЗЕННОЕ ПРЕДПРИЯТИЕ НОВОАЛЕКСАНДРОВСКОГО ГОРОДСКОГО ОКРУГА СТАВРОПОЛЬСКОГО КРАЯ "КРАСНОЗОРИНСКОЕ ЖИЛИЩНО-КОММУНАЛЬНОЕ ХОЗЯЙСТВО"</t>
  </si>
  <si>
    <t>Администрация Новоалександровского городского округа Ставропольского края</t>
  </si>
  <si>
    <t>находится в 
стадии ликвидации</t>
  </si>
  <si>
    <t>МУНИЦИПАЛЬНОЕ КАЗЕННОЕ ПРЕДПРИЯТИЕ НОВОАЛЕКСАНДРОВСКОГО ГОРОДСКОГО ОКРУГА СТАВРОПОЛЬСКОГО КРАЯ "СВЕТЛИНСКОЕ ЖИЛИЩНО-КОММУНАЛЬНОЕ ХОЗЯЙСТВО"</t>
  </si>
  <si>
    <t>Ликвидирован. Дата прекращения деятельности: 22.03.2019г.</t>
  </si>
  <si>
    <t>МУНИЦИПАЛЬНОЕ КАЗЕННОЕ ПРЕДПРИЯТИЕ НОВОАЛЕКСАНДРОВСКОГО ГОРОДСКОГО ОКРУГА СТАВРОПОЛЬСКОГО КРАЯ "ТЕМИЖБЕКСКОЕ ЖИЛИЩНО-КОММУНАЛЬНОЕ ХОЗЯЙСТВО"</t>
  </si>
  <si>
    <t>38.1</t>
  </si>
  <si>
    <t>12. Рынок услуг по сбору
и транспортированию твердых коммунальных отходов</t>
  </si>
  <si>
    <t>м2</t>
  </si>
  <si>
    <t>81.29.9</t>
  </si>
  <si>
    <t>13. Рынок 
выполнения работ по благоустройству</t>
  </si>
  <si>
    <t>96.03</t>
  </si>
  <si>
    <t>10. Рынок 
ритуальных услуг</t>
  </si>
  <si>
    <t>МУНИЦИПАЛЬНОЕ ПРЕДПРИЯТИЕ НОВОАЛЕКСАНДРОВСКОГО ГОРОДСКОГО ОКРУГА СТАВРОПОЛЬСКОГО КРАЯ "ГОРЬКОВСКОЕ ЖИЛИЩНО-КОММУНАЛЬНОЕ ХОЗЯЙСТВО"</t>
  </si>
  <si>
    <t>1022602822318</t>
  </si>
  <si>
    <t>41.00.2</t>
  </si>
  <si>
    <t>Распределение 
воды</t>
  </si>
  <si>
    <t>м3</t>
  </si>
  <si>
    <t>МУНИЦИПАЛЬНОЕ ПРЕДПРИЯТИЕ НОВОАЛЕКСАНДРОВСКОГО ГОРОДСКОГО ОКРУГА СТАВРОПОЛЬСКОГО КРАЯ "ГРИГОРОПОЛИССКОЕ КОММУНАЛЬНОЕ ХОЗЯЙСТВО"</t>
  </si>
  <si>
    <t>1022602825200</t>
  </si>
  <si>
    <t>13. Рынок 
выполнения 
работ по благоустройству</t>
  </si>
  <si>
    <t>МУНИЦИПАЛЬНОЕ ПРЕДПРИЯТИЕ НОВОАЛЕКСАНДРОВСКОГО ГОРОДСКОГО ОКРУГА СТАВРОПОЛЬСКОГО КРАЯ "ЖИЛИЩНО-КОММУНАЛЬНОЕ ХОЗЯЙСТВО"</t>
  </si>
  <si>
    <t>1022602821845</t>
  </si>
  <si>
    <t>37.00</t>
  </si>
  <si>
    <t>Сбор и обработка сточных вод</t>
  </si>
  <si>
    <t>52.21.22</t>
  </si>
  <si>
    <t>25. Рынок 
дорожной деятельности</t>
  </si>
  <si>
    <t>81.29.9/
96.09</t>
  </si>
  <si>
    <t>МУНИЦИПАЛЬНОЕ ПРЕДПРИЯТИЕ НОВОАЛЕКСАНДРОВСКОГО ГОРОДСКОГО ОКРУГА СТАВРОПОЛЬСКОГО КРАЯ "РАСШЕВАТСКИЙ ВОДОКАНАЛ"</t>
  </si>
  <si>
    <t>1022602824122</t>
  </si>
  <si>
    <t>36.00.2</t>
  </si>
  <si>
    <t>Распределение 
воды для питьевых и промышленных нужд</t>
  </si>
  <si>
    <t>МУНИЦИПАЛЬНОЕ ПРЕДПРИЯТИЕ НОВОАЛЕКСАНДРОВСКОГО ГОРОДСКОГО ОКРУГА СТАВРОПОЛЬСКОГО КРАЯ "РЫНОК "ЦЕНТРАЛЬНЫЙ"</t>
  </si>
  <si>
    <t>1022602823517</t>
  </si>
  <si>
    <t>68.20.2</t>
  </si>
  <si>
    <t>Аренда и управление собственным или арендованным нежилым недвижимым имуществом</t>
  </si>
  <si>
    <t>мес</t>
  </si>
  <si>
    <t>МУНИЦИПАЛЬНОЕ ПРЕДПРИЯТИЕ НОВОАЛЕКСАНДРОВСКОГО ГОРОДСКОГО ОКРУГА СТАВРОПОЛЬСКОГО КРАЯ БЫТОВОГО ОБСЛУЖИВАНИЯ НАСЕЛЕНИЯ "ЭЛЕГАНТ"</t>
  </si>
  <si>
    <t xml:space="preserve">96.02. </t>
  </si>
  <si>
    <t>Предоставление услуг парикмахерскими и салонами красоты</t>
  </si>
  <si>
    <t xml:space="preserve">14.13.22 </t>
  </si>
  <si>
    <t>Производствоверхней одежды из  текстильных материалов</t>
  </si>
  <si>
    <t>95.29.</t>
  </si>
  <si>
    <t xml:space="preserve"> Ремонт прочих предметов личного потребления и бытовых товаров</t>
  </si>
  <si>
    <t xml:space="preserve">95.23. </t>
  </si>
  <si>
    <t>Ремонт обуви и прочих изделий кожи</t>
  </si>
  <si>
    <t xml:space="preserve">96.09. </t>
  </si>
  <si>
    <t>Предоставление прочих бытовых услуг, не включенных в другие группировки</t>
  </si>
  <si>
    <t>региональный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</si>
</sst>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9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NumberFormat="1" applyAlignment="1">
      <alignment horizontal="center" vertical="center"/>
    </xf>
    <xf numFmtId="0" fontId="9" fillId="0" borderId="0" xfId="0" applyFont="1" applyFill="1"/>
    <xf numFmtId="1" fontId="11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2" borderId="1" xfId="2" applyFont="1" applyFill="1" applyBorder="1" applyAlignment="1" applyProtection="1">
      <alignment horizontal="center" vertical="top" wrapText="1"/>
    </xf>
    <xf numFmtId="1" fontId="11" fillId="2" borderId="1" xfId="2" applyNumberFormat="1" applyFont="1" applyFill="1" applyBorder="1" applyAlignment="1" applyProtection="1">
      <alignment horizontal="center" vertical="center"/>
    </xf>
    <xf numFmtId="0" fontId="11" fillId="2" borderId="1" xfId="2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top" wrapText="1"/>
    </xf>
    <xf numFmtId="1" fontId="11" fillId="2" borderId="1" xfId="2" applyNumberFormat="1" applyFont="1" applyFill="1" applyBorder="1" applyAlignment="1" applyProtection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grul.nalog.ru/index.html" TargetMode="External"/><Relationship Id="rId3" Type="http://schemas.openxmlformats.org/officeDocument/2006/relationships/hyperlink" Target="https://egrul.nalog.ru/index.html" TargetMode="External"/><Relationship Id="rId7" Type="http://schemas.openxmlformats.org/officeDocument/2006/relationships/hyperlink" Target="https://egrul.nalog.ru/index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egrul.nalog.ru/index.html" TargetMode="External"/><Relationship Id="rId1" Type="http://schemas.openxmlformats.org/officeDocument/2006/relationships/hyperlink" Target="https://egrul.nalog.ru/index.html" TargetMode="External"/><Relationship Id="rId6" Type="http://schemas.openxmlformats.org/officeDocument/2006/relationships/hyperlink" Target="https://egrul.nalog.ru/index.html" TargetMode="External"/><Relationship Id="rId11" Type="http://schemas.openxmlformats.org/officeDocument/2006/relationships/hyperlink" Target="https://egrul.nalog.ru/index.html" TargetMode="External"/><Relationship Id="rId5" Type="http://schemas.openxmlformats.org/officeDocument/2006/relationships/hyperlink" Target="https://egrul.nalog.ru/index.html" TargetMode="External"/><Relationship Id="rId10" Type="http://schemas.openxmlformats.org/officeDocument/2006/relationships/hyperlink" Target="https://egrul.nalog.ru/index.html" TargetMode="External"/><Relationship Id="rId4" Type="http://schemas.openxmlformats.org/officeDocument/2006/relationships/hyperlink" Target="https://egrul.nalog.ru/index.html" TargetMode="External"/><Relationship Id="rId9" Type="http://schemas.openxmlformats.org/officeDocument/2006/relationships/hyperlink" Target="https://egrul.nalog.r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9"/>
  <sheetViews>
    <sheetView tabSelected="1" topLeftCell="A90" zoomScaleNormal="100" workbookViewId="0">
      <selection activeCell="B94" sqref="B94"/>
    </sheetView>
  </sheetViews>
  <sheetFormatPr defaultRowHeight="15" x14ac:dyDescent="0.25"/>
  <cols>
    <col min="1" max="1" width="5.5703125" style="14" customWidth="1"/>
    <col min="2" max="2" width="15.85546875" style="14" customWidth="1"/>
    <col min="3" max="3" width="13.5703125" style="36" customWidth="1"/>
    <col min="4" max="4" width="7.7109375" style="36" customWidth="1"/>
    <col min="5" max="5" width="12.42578125" style="23" customWidth="1"/>
    <col min="6" max="7" width="9.140625" style="14"/>
    <col min="8" max="8" width="14" style="14" customWidth="1"/>
    <col min="9" max="9" width="11.85546875" style="14" customWidth="1"/>
    <col min="10" max="10" width="7" style="14" customWidth="1"/>
    <col min="11" max="11" width="9" style="36" customWidth="1"/>
    <col min="12" max="12" width="9.140625" style="36"/>
    <col min="13" max="13" width="9.140625" style="55"/>
    <col min="14" max="15" width="9.140625" style="36"/>
    <col min="16" max="16" width="7.7109375" style="51" customWidth="1"/>
    <col min="17" max="17" width="9.140625" style="36"/>
    <col min="18" max="18" width="13.140625" style="14" customWidth="1"/>
    <col min="19" max="16384" width="9.140625" style="2"/>
  </cols>
  <sheetData>
    <row r="1" spans="1:18" ht="15.75" x14ac:dyDescent="0.25">
      <c r="Q1" s="49" t="s">
        <v>21</v>
      </c>
    </row>
    <row r="3" spans="1:18" s="3" customFormat="1" ht="15.75" x14ac:dyDescent="0.25">
      <c r="A3" s="15"/>
      <c r="B3" s="15"/>
      <c r="C3" s="37"/>
      <c r="D3" s="37"/>
      <c r="E3" s="24"/>
      <c r="F3" s="15"/>
      <c r="G3" s="15"/>
      <c r="H3" s="15"/>
      <c r="I3" s="15"/>
      <c r="J3" s="15"/>
      <c r="K3" s="37"/>
      <c r="L3" s="37"/>
      <c r="M3" s="56"/>
      <c r="N3" s="46"/>
      <c r="O3" s="46"/>
      <c r="P3" s="52"/>
      <c r="Q3" s="46"/>
      <c r="R3" s="15"/>
    </row>
    <row r="4" spans="1:18" s="3" customFormat="1" ht="15.75" x14ac:dyDescent="0.25">
      <c r="A4" s="71" t="s">
        <v>20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46"/>
      <c r="R4" s="15"/>
    </row>
    <row r="5" spans="1:18" s="3" customFormat="1" ht="9.75" customHeight="1" x14ac:dyDescent="0.25">
      <c r="A5" s="15"/>
      <c r="B5" s="15"/>
      <c r="C5" s="37"/>
      <c r="D5" s="37"/>
      <c r="E5" s="24"/>
      <c r="F5" s="15"/>
      <c r="G5" s="15"/>
      <c r="H5" s="15"/>
      <c r="I5" s="15"/>
      <c r="J5" s="15"/>
      <c r="K5" s="37"/>
      <c r="L5" s="37"/>
      <c r="M5" s="57"/>
      <c r="N5" s="37"/>
      <c r="O5" s="37"/>
      <c r="P5" s="53"/>
      <c r="Q5" s="37"/>
      <c r="R5" s="15"/>
    </row>
    <row r="6" spans="1:18" s="3" customFormat="1" ht="12.75" customHeight="1" x14ac:dyDescent="0.25">
      <c r="A6" s="15"/>
      <c r="B6" s="4"/>
      <c r="C6" s="38"/>
      <c r="D6" s="38"/>
      <c r="E6" s="25"/>
      <c r="F6" s="4"/>
      <c r="G6" s="4"/>
      <c r="H6" s="4"/>
      <c r="I6" s="4"/>
      <c r="J6" s="4"/>
      <c r="K6" s="38"/>
      <c r="L6" s="38"/>
      <c r="M6" s="58"/>
      <c r="N6" s="47" t="s">
        <v>18</v>
      </c>
      <c r="O6" s="38"/>
      <c r="P6" s="54"/>
      <c r="Q6" s="38"/>
      <c r="R6" s="4"/>
    </row>
    <row r="7" spans="1:18" s="3" customFormat="1" ht="16.5" x14ac:dyDescent="0.25">
      <c r="A7" s="15"/>
      <c r="B7" s="4"/>
      <c r="C7" s="38"/>
      <c r="D7" s="38"/>
      <c r="E7" s="25"/>
      <c r="F7" s="4"/>
      <c r="G7" s="4"/>
      <c r="H7" s="4"/>
      <c r="I7" s="4"/>
      <c r="J7" s="4"/>
      <c r="K7" s="38"/>
      <c r="L7" s="38"/>
      <c r="M7" s="58"/>
      <c r="N7" s="48"/>
      <c r="O7" s="38"/>
      <c r="P7" s="54"/>
      <c r="Q7" s="38"/>
      <c r="R7" s="4"/>
    </row>
    <row r="8" spans="1:18" s="3" customFormat="1" ht="18.75" x14ac:dyDescent="0.25">
      <c r="A8" s="78" t="s">
        <v>19</v>
      </c>
      <c r="B8" s="72"/>
      <c r="C8" s="72"/>
      <c r="D8" s="72"/>
      <c r="E8" s="72"/>
      <c r="F8" s="72"/>
      <c r="G8" s="72"/>
      <c r="H8" s="73" t="s">
        <v>22</v>
      </c>
      <c r="I8" s="73"/>
      <c r="J8" s="73"/>
      <c r="K8" s="73"/>
      <c r="L8" s="73"/>
      <c r="M8" s="73"/>
      <c r="N8" s="73"/>
      <c r="O8" s="73"/>
      <c r="P8" s="73"/>
      <c r="Q8" s="73"/>
      <c r="R8" s="4"/>
    </row>
    <row r="10" spans="1:18" ht="66" customHeight="1" x14ac:dyDescent="0.25">
      <c r="A10" s="74" t="s">
        <v>0</v>
      </c>
      <c r="B10" s="74" t="s">
        <v>1</v>
      </c>
      <c r="C10" s="77" t="s">
        <v>2</v>
      </c>
      <c r="D10" s="77" t="s">
        <v>3</v>
      </c>
      <c r="E10" s="74" t="s">
        <v>4</v>
      </c>
      <c r="F10" s="74" t="s">
        <v>5</v>
      </c>
      <c r="G10" s="74" t="s">
        <v>6</v>
      </c>
      <c r="H10" s="74" t="s">
        <v>7</v>
      </c>
      <c r="I10" s="74"/>
      <c r="J10" s="74" t="s">
        <v>8</v>
      </c>
      <c r="K10" s="74"/>
      <c r="L10" s="74"/>
      <c r="M10" s="75" t="s">
        <v>9</v>
      </c>
      <c r="N10" s="74" t="s">
        <v>10</v>
      </c>
      <c r="O10" s="74"/>
      <c r="P10" s="76" t="s">
        <v>11</v>
      </c>
      <c r="Q10" s="77" t="s">
        <v>12</v>
      </c>
      <c r="R10" s="74" t="s">
        <v>144</v>
      </c>
    </row>
    <row r="11" spans="1:18" ht="112.5" x14ac:dyDescent="0.25">
      <c r="A11" s="74"/>
      <c r="B11" s="74"/>
      <c r="C11" s="77"/>
      <c r="D11" s="77"/>
      <c r="E11" s="74"/>
      <c r="F11" s="74"/>
      <c r="G11" s="74"/>
      <c r="H11" s="33" t="s">
        <v>13</v>
      </c>
      <c r="I11" s="33" t="s">
        <v>17</v>
      </c>
      <c r="J11" s="33" t="s">
        <v>14</v>
      </c>
      <c r="K11" s="39" t="s">
        <v>15</v>
      </c>
      <c r="L11" s="39" t="s">
        <v>16</v>
      </c>
      <c r="M11" s="75"/>
      <c r="N11" s="39" t="s">
        <v>15</v>
      </c>
      <c r="O11" s="39" t="s">
        <v>16</v>
      </c>
      <c r="P11" s="76"/>
      <c r="Q11" s="77"/>
      <c r="R11" s="74"/>
    </row>
    <row r="12" spans="1:18" x14ac:dyDescent="0.25">
      <c r="A12" s="33">
        <v>1</v>
      </c>
      <c r="B12" s="33">
        <v>2</v>
      </c>
      <c r="C12" s="39">
        <v>3</v>
      </c>
      <c r="D12" s="39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  <c r="P12" s="39">
        <v>16</v>
      </c>
      <c r="Q12" s="39">
        <v>17</v>
      </c>
      <c r="R12" s="33">
        <v>18</v>
      </c>
    </row>
    <row r="13" spans="1:18" ht="90" x14ac:dyDescent="0.25">
      <c r="A13" s="33">
        <f>ROW(A1)</f>
        <v>1</v>
      </c>
      <c r="B13" s="1" t="s">
        <v>23</v>
      </c>
      <c r="C13" s="40" t="s">
        <v>24</v>
      </c>
      <c r="D13" s="40">
        <v>75404</v>
      </c>
      <c r="E13" s="1" t="s">
        <v>145</v>
      </c>
      <c r="F13" s="1">
        <v>100</v>
      </c>
      <c r="G13" s="1" t="s">
        <v>25</v>
      </c>
      <c r="H13" s="1" t="s">
        <v>26</v>
      </c>
      <c r="I13" s="1" t="s">
        <v>27</v>
      </c>
      <c r="J13" s="1" t="s">
        <v>28</v>
      </c>
      <c r="K13" s="40">
        <v>34776</v>
      </c>
      <c r="L13" s="40">
        <v>936361</v>
      </c>
      <c r="M13" s="59">
        <f>K13/L13*100</f>
        <v>3.713952204331449</v>
      </c>
      <c r="N13" s="40">
        <v>10</v>
      </c>
      <c r="O13" s="40">
        <v>3780.3</v>
      </c>
      <c r="P13" s="60">
        <f>N13/O13*100</f>
        <v>0.26452927016374361</v>
      </c>
      <c r="Q13" s="40">
        <v>7254.21</v>
      </c>
      <c r="R13" s="1" t="s">
        <v>29</v>
      </c>
    </row>
    <row r="14" spans="1:18" ht="90" x14ac:dyDescent="0.25">
      <c r="A14" s="33">
        <f>ROW(A2)</f>
        <v>2</v>
      </c>
      <c r="B14" s="8" t="s">
        <v>30</v>
      </c>
      <c r="C14" s="40" t="s">
        <v>31</v>
      </c>
      <c r="D14" s="40">
        <v>75404</v>
      </c>
      <c r="E14" s="1" t="s">
        <v>145</v>
      </c>
      <c r="F14" s="1">
        <v>100</v>
      </c>
      <c r="G14" s="1" t="s">
        <v>32</v>
      </c>
      <c r="H14" s="1" t="s">
        <v>26</v>
      </c>
      <c r="I14" s="1" t="s">
        <v>27</v>
      </c>
      <c r="J14" s="1" t="s">
        <v>28</v>
      </c>
      <c r="K14" s="40">
        <v>10545</v>
      </c>
      <c r="L14" s="40">
        <v>936361</v>
      </c>
      <c r="M14" s="59">
        <f t="shared" ref="M14:M77" si="0">K14/L14*100</f>
        <v>1.1261682193085785</v>
      </c>
      <c r="N14" s="40">
        <v>10</v>
      </c>
      <c r="O14" s="40">
        <v>3780.3</v>
      </c>
      <c r="P14" s="60">
        <f t="shared" ref="P14:P77" si="1">N14/O14*100</f>
        <v>0.26452927016374361</v>
      </c>
      <c r="Q14" s="40">
        <v>2033.35</v>
      </c>
      <c r="R14" s="1" t="s">
        <v>29</v>
      </c>
    </row>
    <row r="15" spans="1:18" ht="90" x14ac:dyDescent="0.25">
      <c r="A15" s="33">
        <f t="shared" ref="A15:A78" si="2">ROW(A3)</f>
        <v>3</v>
      </c>
      <c r="B15" s="8" t="s">
        <v>33</v>
      </c>
      <c r="C15" s="40" t="s">
        <v>34</v>
      </c>
      <c r="D15" s="40">
        <v>75404</v>
      </c>
      <c r="E15" s="1" t="s">
        <v>145</v>
      </c>
      <c r="F15" s="1">
        <v>100</v>
      </c>
      <c r="G15" s="1" t="s">
        <v>32</v>
      </c>
      <c r="H15" s="1" t="s">
        <v>26</v>
      </c>
      <c r="I15" s="1" t="s">
        <v>27</v>
      </c>
      <c r="J15" s="1" t="s">
        <v>28</v>
      </c>
      <c r="K15" s="40">
        <v>90890</v>
      </c>
      <c r="L15" s="40">
        <v>936361</v>
      </c>
      <c r="M15" s="59">
        <f t="shared" si="0"/>
        <v>9.7067263587441168</v>
      </c>
      <c r="N15" s="40">
        <v>45.5</v>
      </c>
      <c r="O15" s="40">
        <v>3780.3</v>
      </c>
      <c r="P15" s="60">
        <f t="shared" si="1"/>
        <v>1.2036081792450333</v>
      </c>
      <c r="Q15" s="40">
        <v>5573.82</v>
      </c>
      <c r="R15" s="1" t="s">
        <v>29</v>
      </c>
    </row>
    <row r="16" spans="1:18" ht="90" x14ac:dyDescent="0.25">
      <c r="A16" s="33">
        <f t="shared" si="2"/>
        <v>4</v>
      </c>
      <c r="B16" s="8" t="s">
        <v>35</v>
      </c>
      <c r="C16" s="40" t="s">
        <v>36</v>
      </c>
      <c r="D16" s="40">
        <v>75404</v>
      </c>
      <c r="E16" s="1" t="s">
        <v>145</v>
      </c>
      <c r="F16" s="1">
        <v>100</v>
      </c>
      <c r="G16" s="1" t="s">
        <v>37</v>
      </c>
      <c r="H16" s="1" t="s">
        <v>26</v>
      </c>
      <c r="I16" s="1" t="s">
        <v>27</v>
      </c>
      <c r="J16" s="1" t="s">
        <v>28</v>
      </c>
      <c r="K16" s="40">
        <v>43500</v>
      </c>
      <c r="L16" s="40">
        <v>936361</v>
      </c>
      <c r="M16" s="59">
        <f t="shared" si="0"/>
        <v>4.6456441479301249</v>
      </c>
      <c r="N16" s="40">
        <v>2227</v>
      </c>
      <c r="O16" s="40">
        <v>3780.3</v>
      </c>
      <c r="P16" s="60">
        <f t="shared" si="1"/>
        <v>58.910668465465697</v>
      </c>
      <c r="Q16" s="40">
        <v>9667.08</v>
      </c>
      <c r="R16" s="1" t="s">
        <v>29</v>
      </c>
    </row>
    <row r="17" spans="1:18" ht="90" x14ac:dyDescent="0.25">
      <c r="A17" s="33">
        <f t="shared" si="2"/>
        <v>5</v>
      </c>
      <c r="B17" s="8" t="s">
        <v>38</v>
      </c>
      <c r="C17" s="40" t="s">
        <v>39</v>
      </c>
      <c r="D17" s="40">
        <v>75404</v>
      </c>
      <c r="E17" s="1" t="s">
        <v>145</v>
      </c>
      <c r="F17" s="1">
        <v>100</v>
      </c>
      <c r="G17" s="1" t="s">
        <v>32</v>
      </c>
      <c r="H17" s="1" t="s">
        <v>26</v>
      </c>
      <c r="I17" s="1" t="s">
        <v>27</v>
      </c>
      <c r="J17" s="1" t="s">
        <v>28</v>
      </c>
      <c r="K17" s="40">
        <v>50425</v>
      </c>
      <c r="L17" s="40">
        <v>936361</v>
      </c>
      <c r="M17" s="59">
        <f t="shared" si="0"/>
        <v>5.3852093369971623</v>
      </c>
      <c r="N17" s="40">
        <v>10.8</v>
      </c>
      <c r="O17" s="40">
        <v>3780.3</v>
      </c>
      <c r="P17" s="60">
        <f t="shared" si="1"/>
        <v>0.2856916117768431</v>
      </c>
      <c r="Q17" s="40">
        <v>6438.31</v>
      </c>
      <c r="R17" s="1" t="s">
        <v>29</v>
      </c>
    </row>
    <row r="18" spans="1:18" ht="90" x14ac:dyDescent="0.25">
      <c r="A18" s="33">
        <f t="shared" si="2"/>
        <v>6</v>
      </c>
      <c r="B18" s="8" t="s">
        <v>40</v>
      </c>
      <c r="C18" s="40" t="s">
        <v>41</v>
      </c>
      <c r="D18" s="40">
        <v>75403</v>
      </c>
      <c r="E18" s="1" t="s">
        <v>145</v>
      </c>
      <c r="F18" s="1">
        <v>100</v>
      </c>
      <c r="G18" s="1" t="s">
        <v>42</v>
      </c>
      <c r="H18" s="1" t="s">
        <v>26</v>
      </c>
      <c r="I18" s="1" t="s">
        <v>43</v>
      </c>
      <c r="J18" s="1" t="s">
        <v>28</v>
      </c>
      <c r="K18" s="40">
        <v>350</v>
      </c>
      <c r="L18" s="40">
        <v>936361</v>
      </c>
      <c r="M18" s="59">
        <f t="shared" si="0"/>
        <v>3.737874601782859E-2</v>
      </c>
      <c r="N18" s="40">
        <v>0</v>
      </c>
      <c r="O18" s="40">
        <v>3780.3</v>
      </c>
      <c r="P18" s="60">
        <f t="shared" si="1"/>
        <v>0</v>
      </c>
      <c r="Q18" s="40">
        <v>15414.93</v>
      </c>
      <c r="R18" s="1" t="s">
        <v>29</v>
      </c>
    </row>
    <row r="19" spans="1:18" ht="90" x14ac:dyDescent="0.25">
      <c r="A19" s="33">
        <f t="shared" si="2"/>
        <v>7</v>
      </c>
      <c r="B19" s="8" t="s">
        <v>44</v>
      </c>
      <c r="C19" s="40" t="s">
        <v>45</v>
      </c>
      <c r="D19" s="40">
        <v>75403</v>
      </c>
      <c r="E19" s="1" t="s">
        <v>145</v>
      </c>
      <c r="F19" s="1">
        <v>100</v>
      </c>
      <c r="G19" s="1" t="s">
        <v>42</v>
      </c>
      <c r="H19" s="1" t="s">
        <v>26</v>
      </c>
      <c r="I19" s="1" t="s">
        <v>27</v>
      </c>
      <c r="J19" s="1" t="s">
        <v>28</v>
      </c>
      <c r="K19" s="40">
        <v>135</v>
      </c>
      <c r="L19" s="40">
        <v>936361</v>
      </c>
      <c r="M19" s="59">
        <f t="shared" si="0"/>
        <v>1.4417516321162458E-2</v>
      </c>
      <c r="N19" s="40">
        <v>0</v>
      </c>
      <c r="O19" s="40">
        <v>3780.3</v>
      </c>
      <c r="P19" s="60">
        <f t="shared" si="1"/>
        <v>0</v>
      </c>
      <c r="Q19" s="40">
        <v>3210.04</v>
      </c>
      <c r="R19" s="1" t="s">
        <v>29</v>
      </c>
    </row>
    <row r="20" spans="1:18" ht="90" x14ac:dyDescent="0.25">
      <c r="A20" s="33">
        <f t="shared" si="2"/>
        <v>8</v>
      </c>
      <c r="B20" s="8" t="s">
        <v>46</v>
      </c>
      <c r="C20" s="40" t="s">
        <v>47</v>
      </c>
      <c r="D20" s="40">
        <v>75403</v>
      </c>
      <c r="E20" s="1" t="s">
        <v>145</v>
      </c>
      <c r="F20" s="1">
        <v>100</v>
      </c>
      <c r="G20" s="1" t="s">
        <v>48</v>
      </c>
      <c r="H20" s="1" t="s">
        <v>26</v>
      </c>
      <c r="I20" s="1" t="s">
        <v>27</v>
      </c>
      <c r="J20" s="1" t="s">
        <v>28</v>
      </c>
      <c r="K20" s="40">
        <v>8590</v>
      </c>
      <c r="L20" s="40">
        <v>936361</v>
      </c>
      <c r="M20" s="59">
        <f t="shared" si="0"/>
        <v>0.91738122369470743</v>
      </c>
      <c r="N20" s="40">
        <v>7</v>
      </c>
      <c r="O20" s="40">
        <v>3780.3</v>
      </c>
      <c r="P20" s="60">
        <f t="shared" si="1"/>
        <v>0.18517048911462053</v>
      </c>
      <c r="Q20" s="40">
        <v>1972.58</v>
      </c>
      <c r="R20" s="1" t="s">
        <v>29</v>
      </c>
    </row>
    <row r="21" spans="1:18" ht="90" x14ac:dyDescent="0.25">
      <c r="A21" s="33">
        <f t="shared" si="2"/>
        <v>9</v>
      </c>
      <c r="B21" s="8" t="s">
        <v>49</v>
      </c>
      <c r="C21" s="40" t="s">
        <v>50</v>
      </c>
      <c r="D21" s="40">
        <v>75403</v>
      </c>
      <c r="E21" s="1" t="s">
        <v>145</v>
      </c>
      <c r="F21" s="1">
        <v>100</v>
      </c>
      <c r="G21" s="1" t="s">
        <v>25</v>
      </c>
      <c r="H21" s="1" t="s">
        <v>26</v>
      </c>
      <c r="I21" s="1" t="s">
        <v>27</v>
      </c>
      <c r="J21" s="1" t="s">
        <v>28</v>
      </c>
      <c r="K21" s="40">
        <v>220768</v>
      </c>
      <c r="L21" s="40">
        <v>936361</v>
      </c>
      <c r="M21" s="59">
        <f t="shared" si="0"/>
        <v>23.577231431039952</v>
      </c>
      <c r="N21" s="40">
        <v>1258</v>
      </c>
      <c r="O21" s="40">
        <v>3780.3</v>
      </c>
      <c r="P21" s="60">
        <f t="shared" si="1"/>
        <v>33.277782186598948</v>
      </c>
      <c r="Q21" s="40">
        <v>39418.46</v>
      </c>
      <c r="R21" s="1" t="s">
        <v>29</v>
      </c>
    </row>
    <row r="22" spans="1:18" ht="90" x14ac:dyDescent="0.25">
      <c r="A22" s="33">
        <f t="shared" si="2"/>
        <v>10</v>
      </c>
      <c r="B22" s="8" t="s">
        <v>51</v>
      </c>
      <c r="C22" s="41" t="s">
        <v>52</v>
      </c>
      <c r="D22" s="40">
        <v>75404</v>
      </c>
      <c r="E22" s="1" t="s">
        <v>145</v>
      </c>
      <c r="F22" s="7">
        <v>100</v>
      </c>
      <c r="G22" s="7" t="s">
        <v>53</v>
      </c>
      <c r="H22" s="1" t="s">
        <v>26</v>
      </c>
      <c r="I22" s="8" t="s">
        <v>54</v>
      </c>
      <c r="J22" s="7" t="s">
        <v>28</v>
      </c>
      <c r="K22" s="29">
        <v>31565</v>
      </c>
      <c r="L22" s="40">
        <v>936361</v>
      </c>
      <c r="M22" s="59">
        <f t="shared" si="0"/>
        <v>3.3710289087221699</v>
      </c>
      <c r="N22" s="29">
        <v>1</v>
      </c>
      <c r="O22" s="40">
        <v>3780.3</v>
      </c>
      <c r="P22" s="60">
        <f t="shared" si="1"/>
        <v>2.6452927016374358E-2</v>
      </c>
      <c r="Q22" s="29">
        <v>28864.91</v>
      </c>
      <c r="R22" s="7" t="s">
        <v>29</v>
      </c>
    </row>
    <row r="23" spans="1:18" ht="90" x14ac:dyDescent="0.25">
      <c r="A23" s="33">
        <f t="shared" si="2"/>
        <v>11</v>
      </c>
      <c r="B23" s="8" t="s">
        <v>55</v>
      </c>
      <c r="C23" s="42" t="s">
        <v>56</v>
      </c>
      <c r="D23" s="40">
        <v>75404</v>
      </c>
      <c r="E23" s="1" t="s">
        <v>145</v>
      </c>
      <c r="F23" s="7">
        <v>100</v>
      </c>
      <c r="G23" s="7" t="s">
        <v>32</v>
      </c>
      <c r="H23" s="1" t="s">
        <v>26</v>
      </c>
      <c r="I23" s="7" t="s">
        <v>27</v>
      </c>
      <c r="J23" s="7" t="s">
        <v>28</v>
      </c>
      <c r="K23" s="29">
        <v>35802</v>
      </c>
      <c r="L23" s="40">
        <v>936361</v>
      </c>
      <c r="M23" s="59">
        <f t="shared" si="0"/>
        <v>3.8235253283722841</v>
      </c>
      <c r="N23" s="29">
        <v>10</v>
      </c>
      <c r="O23" s="40">
        <v>3780.3</v>
      </c>
      <c r="P23" s="60">
        <f t="shared" si="1"/>
        <v>0.26452927016374361</v>
      </c>
      <c r="Q23" s="29">
        <v>4279.5</v>
      </c>
      <c r="R23" s="7" t="s">
        <v>29</v>
      </c>
    </row>
    <row r="24" spans="1:18" ht="90" x14ac:dyDescent="0.25">
      <c r="A24" s="33">
        <f t="shared" si="2"/>
        <v>12</v>
      </c>
      <c r="B24" s="8" t="s">
        <v>57</v>
      </c>
      <c r="C24" s="41" t="s">
        <v>58</v>
      </c>
      <c r="D24" s="40">
        <v>75404</v>
      </c>
      <c r="E24" s="1" t="s">
        <v>145</v>
      </c>
      <c r="F24" s="8">
        <v>100</v>
      </c>
      <c r="G24" s="8" t="s">
        <v>25</v>
      </c>
      <c r="H24" s="1" t="s">
        <v>26</v>
      </c>
      <c r="I24" s="8" t="s">
        <v>59</v>
      </c>
      <c r="J24" s="8" t="s">
        <v>28</v>
      </c>
      <c r="K24" s="41">
        <v>40265</v>
      </c>
      <c r="L24" s="40">
        <v>936361</v>
      </c>
      <c r="M24" s="59">
        <f t="shared" si="0"/>
        <v>4.3001577383081955</v>
      </c>
      <c r="N24" s="41">
        <v>53</v>
      </c>
      <c r="O24" s="40">
        <v>3780.3</v>
      </c>
      <c r="P24" s="60">
        <f t="shared" si="1"/>
        <v>1.402005131867841</v>
      </c>
      <c r="Q24" s="41">
        <v>8008.04</v>
      </c>
      <c r="R24" s="8" t="s">
        <v>29</v>
      </c>
    </row>
    <row r="25" spans="1:18" ht="90" x14ac:dyDescent="0.25">
      <c r="A25" s="33">
        <f t="shared" si="2"/>
        <v>13</v>
      </c>
      <c r="B25" s="8" t="s">
        <v>60</v>
      </c>
      <c r="C25" s="41" t="s">
        <v>61</v>
      </c>
      <c r="D25" s="40">
        <v>75404</v>
      </c>
      <c r="E25" s="1" t="s">
        <v>145</v>
      </c>
      <c r="F25" s="8">
        <v>100</v>
      </c>
      <c r="G25" s="8" t="s">
        <v>62</v>
      </c>
      <c r="H25" s="1" t="s">
        <v>26</v>
      </c>
      <c r="I25" s="8" t="s">
        <v>27</v>
      </c>
      <c r="J25" s="8" t="s">
        <v>28</v>
      </c>
      <c r="K25" s="41">
        <v>28290</v>
      </c>
      <c r="L25" s="40">
        <v>936361</v>
      </c>
      <c r="M25" s="59">
        <f t="shared" si="0"/>
        <v>3.0212706424124884</v>
      </c>
      <c r="N25" s="41">
        <v>10</v>
      </c>
      <c r="O25" s="40">
        <v>3780.3</v>
      </c>
      <c r="P25" s="60">
        <f t="shared" si="1"/>
        <v>0.26452927016374361</v>
      </c>
      <c r="Q25" s="41">
        <v>5412.96</v>
      </c>
      <c r="R25" s="8" t="s">
        <v>29</v>
      </c>
    </row>
    <row r="26" spans="1:18" ht="90" x14ac:dyDescent="0.25">
      <c r="A26" s="33">
        <f t="shared" si="2"/>
        <v>14</v>
      </c>
      <c r="B26" s="8" t="s">
        <v>63</v>
      </c>
      <c r="C26" s="41" t="s">
        <v>64</v>
      </c>
      <c r="D26" s="40">
        <v>75404</v>
      </c>
      <c r="E26" s="1" t="s">
        <v>145</v>
      </c>
      <c r="F26" s="8">
        <v>100</v>
      </c>
      <c r="G26" s="8" t="s">
        <v>62</v>
      </c>
      <c r="H26" s="1" t="s">
        <v>26</v>
      </c>
      <c r="I26" s="8" t="s">
        <v>27</v>
      </c>
      <c r="J26" s="8" t="s">
        <v>28</v>
      </c>
      <c r="K26" s="41">
        <v>47748</v>
      </c>
      <c r="L26" s="40">
        <v>936361</v>
      </c>
      <c r="M26" s="59">
        <f t="shared" si="0"/>
        <v>5.0993153281693706</v>
      </c>
      <c r="N26" s="41">
        <v>10</v>
      </c>
      <c r="O26" s="40">
        <v>3780.3</v>
      </c>
      <c r="P26" s="60">
        <f t="shared" si="1"/>
        <v>0.26452927016374361</v>
      </c>
      <c r="Q26" s="41">
        <v>5655.57</v>
      </c>
      <c r="R26" s="8" t="s">
        <v>29</v>
      </c>
    </row>
    <row r="27" spans="1:18" ht="90" x14ac:dyDescent="0.25">
      <c r="A27" s="33">
        <f t="shared" si="2"/>
        <v>15</v>
      </c>
      <c r="B27" s="8" t="s">
        <v>65</v>
      </c>
      <c r="C27" s="41" t="s">
        <v>66</v>
      </c>
      <c r="D27" s="40">
        <v>75404</v>
      </c>
      <c r="E27" s="1" t="s">
        <v>145</v>
      </c>
      <c r="F27" s="8">
        <v>100</v>
      </c>
      <c r="G27" s="8" t="s">
        <v>32</v>
      </c>
      <c r="H27" s="1" t="s">
        <v>26</v>
      </c>
      <c r="I27" s="8" t="s">
        <v>27</v>
      </c>
      <c r="J27" s="8" t="s">
        <v>28</v>
      </c>
      <c r="K27" s="41">
        <v>28951</v>
      </c>
      <c r="L27" s="40">
        <v>936361</v>
      </c>
      <c r="M27" s="59">
        <f t="shared" si="0"/>
        <v>3.0918630741775877</v>
      </c>
      <c r="N27" s="41">
        <v>10</v>
      </c>
      <c r="O27" s="40">
        <v>3780.3</v>
      </c>
      <c r="P27" s="60">
        <f t="shared" si="1"/>
        <v>0.26452927016374361</v>
      </c>
      <c r="Q27" s="41">
        <v>5966.31</v>
      </c>
      <c r="R27" s="8" t="s">
        <v>29</v>
      </c>
    </row>
    <row r="28" spans="1:18" ht="90" x14ac:dyDescent="0.25">
      <c r="A28" s="33">
        <f t="shared" si="2"/>
        <v>16</v>
      </c>
      <c r="B28" s="8" t="s">
        <v>67</v>
      </c>
      <c r="C28" s="41" t="s">
        <v>68</v>
      </c>
      <c r="D28" s="40">
        <v>75404</v>
      </c>
      <c r="E28" s="1" t="s">
        <v>145</v>
      </c>
      <c r="F28" s="8">
        <v>100</v>
      </c>
      <c r="G28" s="8" t="s">
        <v>25</v>
      </c>
      <c r="H28" s="1" t="s">
        <v>26</v>
      </c>
      <c r="I28" s="8" t="s">
        <v>69</v>
      </c>
      <c r="J28" s="8" t="s">
        <v>28</v>
      </c>
      <c r="K28" s="41">
        <v>113004</v>
      </c>
      <c r="L28" s="40">
        <v>936361</v>
      </c>
      <c r="M28" s="59">
        <f t="shared" si="0"/>
        <v>12.068422328567721</v>
      </c>
      <c r="N28" s="41">
        <v>30</v>
      </c>
      <c r="O28" s="40">
        <v>3780.3</v>
      </c>
      <c r="P28" s="60">
        <f t="shared" si="1"/>
        <v>0.79358781049123084</v>
      </c>
      <c r="Q28" s="41">
        <v>34855.14</v>
      </c>
      <c r="R28" s="8" t="s">
        <v>29</v>
      </c>
    </row>
    <row r="29" spans="1:18" ht="90" x14ac:dyDescent="0.25">
      <c r="A29" s="33">
        <f t="shared" si="2"/>
        <v>17</v>
      </c>
      <c r="B29" s="8" t="s">
        <v>70</v>
      </c>
      <c r="C29" s="41" t="s">
        <v>68</v>
      </c>
      <c r="D29" s="40">
        <v>75404</v>
      </c>
      <c r="E29" s="1" t="s">
        <v>145</v>
      </c>
      <c r="F29" s="7">
        <v>100</v>
      </c>
      <c r="G29" s="7" t="s">
        <v>32</v>
      </c>
      <c r="H29" s="1" t="s">
        <v>26</v>
      </c>
      <c r="I29" s="8" t="s">
        <v>71</v>
      </c>
      <c r="J29" s="7" t="s">
        <v>28</v>
      </c>
      <c r="K29" s="29">
        <v>32860</v>
      </c>
      <c r="L29" s="40">
        <v>936361</v>
      </c>
      <c r="M29" s="59">
        <f t="shared" si="0"/>
        <v>3.509330268988136</v>
      </c>
      <c r="N29" s="29">
        <v>20</v>
      </c>
      <c r="O29" s="40">
        <v>3780.3</v>
      </c>
      <c r="P29" s="60">
        <f t="shared" si="1"/>
        <v>0.52905854032748723</v>
      </c>
      <c r="Q29" s="29">
        <v>9059.34</v>
      </c>
      <c r="R29" s="7" t="s">
        <v>29</v>
      </c>
    </row>
    <row r="30" spans="1:18" ht="90" x14ac:dyDescent="0.25">
      <c r="A30" s="33">
        <f t="shared" si="2"/>
        <v>18</v>
      </c>
      <c r="B30" s="8" t="s">
        <v>72</v>
      </c>
      <c r="C30" s="41" t="s">
        <v>73</v>
      </c>
      <c r="D30" s="40">
        <v>75404</v>
      </c>
      <c r="E30" s="1" t="s">
        <v>145</v>
      </c>
      <c r="F30" s="7">
        <v>100</v>
      </c>
      <c r="G30" s="7" t="s">
        <v>32</v>
      </c>
      <c r="H30" s="1" t="s">
        <v>26</v>
      </c>
      <c r="I30" s="8" t="s">
        <v>71</v>
      </c>
      <c r="J30" s="7" t="s">
        <v>28</v>
      </c>
      <c r="K30" s="29">
        <v>97438</v>
      </c>
      <c r="L30" s="40">
        <v>936361</v>
      </c>
      <c r="M30" s="59">
        <f t="shared" si="0"/>
        <v>10.406029298529093</v>
      </c>
      <c r="N30" s="29">
        <v>58</v>
      </c>
      <c r="O30" s="40">
        <v>3780.3</v>
      </c>
      <c r="P30" s="60">
        <f t="shared" si="1"/>
        <v>1.534269766949713</v>
      </c>
      <c r="Q30" s="29">
        <v>21271.040000000001</v>
      </c>
      <c r="R30" s="7" t="s">
        <v>29</v>
      </c>
    </row>
    <row r="31" spans="1:18" ht="90" x14ac:dyDescent="0.25">
      <c r="A31" s="33">
        <f t="shared" si="2"/>
        <v>19</v>
      </c>
      <c r="B31" s="8" t="s">
        <v>74</v>
      </c>
      <c r="C31" s="41" t="s">
        <v>75</v>
      </c>
      <c r="D31" s="40">
        <v>75404</v>
      </c>
      <c r="E31" s="1" t="s">
        <v>145</v>
      </c>
      <c r="F31" s="7">
        <v>100</v>
      </c>
      <c r="G31" s="7" t="s">
        <v>62</v>
      </c>
      <c r="H31" s="1" t="s">
        <v>26</v>
      </c>
      <c r="I31" s="7" t="s">
        <v>27</v>
      </c>
      <c r="J31" s="7" t="s">
        <v>28</v>
      </c>
      <c r="K31" s="29">
        <v>20459</v>
      </c>
      <c r="L31" s="40">
        <v>936361</v>
      </c>
      <c r="M31" s="59">
        <f t="shared" si="0"/>
        <v>2.1849478993678719</v>
      </c>
      <c r="N31" s="29">
        <v>10</v>
      </c>
      <c r="O31" s="40">
        <v>3780.3</v>
      </c>
      <c r="P31" s="60">
        <f t="shared" si="1"/>
        <v>0.26452927016374361</v>
      </c>
      <c r="Q31" s="29">
        <v>2476.67</v>
      </c>
      <c r="R31" s="7" t="s">
        <v>29</v>
      </c>
    </row>
    <row r="32" spans="1:18" s="5" customFormat="1" ht="90" x14ac:dyDescent="0.25">
      <c r="A32" s="33">
        <f t="shared" si="2"/>
        <v>20</v>
      </c>
      <c r="B32" s="18" t="s">
        <v>76</v>
      </c>
      <c r="C32" s="9">
        <v>1022602824001</v>
      </c>
      <c r="D32" s="9">
        <v>75403</v>
      </c>
      <c r="E32" s="1" t="s">
        <v>145</v>
      </c>
      <c r="F32" s="17">
        <v>1</v>
      </c>
      <c r="G32" s="19" t="s">
        <v>77</v>
      </c>
      <c r="H32" s="18" t="s">
        <v>78</v>
      </c>
      <c r="I32" s="8" t="s">
        <v>27</v>
      </c>
      <c r="J32" s="20" t="s">
        <v>79</v>
      </c>
      <c r="K32" s="43">
        <v>24</v>
      </c>
      <c r="L32" s="43">
        <v>11495</v>
      </c>
      <c r="M32" s="59">
        <f t="shared" si="0"/>
        <v>0.20878642888212265</v>
      </c>
      <c r="N32" s="43">
        <v>3747.59</v>
      </c>
      <c r="O32" s="43">
        <v>713417.59</v>
      </c>
      <c r="P32" s="60">
        <f t="shared" si="1"/>
        <v>0.52530103722281374</v>
      </c>
      <c r="Q32" s="50">
        <f>N32</f>
        <v>3747.59</v>
      </c>
      <c r="R32" s="16" t="s">
        <v>29</v>
      </c>
    </row>
    <row r="33" spans="1:18" s="6" customFormat="1" ht="90" x14ac:dyDescent="0.25">
      <c r="A33" s="33">
        <f t="shared" si="2"/>
        <v>21</v>
      </c>
      <c r="B33" s="21" t="s">
        <v>80</v>
      </c>
      <c r="C33" s="9">
        <v>1022602823990</v>
      </c>
      <c r="D33" s="9">
        <v>75404</v>
      </c>
      <c r="E33" s="1" t="s">
        <v>145</v>
      </c>
      <c r="F33" s="17">
        <v>1</v>
      </c>
      <c r="G33" s="19" t="s">
        <v>77</v>
      </c>
      <c r="H33" s="18" t="s">
        <v>78</v>
      </c>
      <c r="I33" s="8" t="s">
        <v>27</v>
      </c>
      <c r="J33" s="20" t="s">
        <v>79</v>
      </c>
      <c r="K33" s="44">
        <v>98</v>
      </c>
      <c r="L33" s="43">
        <v>11495</v>
      </c>
      <c r="M33" s="59">
        <f t="shared" si="0"/>
        <v>0.85254458460200089</v>
      </c>
      <c r="N33" s="44">
        <v>7441.49</v>
      </c>
      <c r="O33" s="43">
        <v>713417.59</v>
      </c>
      <c r="P33" s="60">
        <f t="shared" si="1"/>
        <v>1.043076327848883</v>
      </c>
      <c r="Q33" s="50">
        <f t="shared" ref="Q33:Q83" si="3">N33</f>
        <v>7441.49</v>
      </c>
      <c r="R33" s="16" t="s">
        <v>29</v>
      </c>
    </row>
    <row r="34" spans="1:18" s="6" customFormat="1" ht="90" x14ac:dyDescent="0.25">
      <c r="A34" s="33">
        <f t="shared" si="2"/>
        <v>22</v>
      </c>
      <c r="B34" s="21" t="s">
        <v>81</v>
      </c>
      <c r="C34" s="9" t="s">
        <v>82</v>
      </c>
      <c r="D34" s="9">
        <v>75404</v>
      </c>
      <c r="E34" s="1" t="s">
        <v>145</v>
      </c>
      <c r="F34" s="17">
        <v>1</v>
      </c>
      <c r="G34" s="19" t="s">
        <v>77</v>
      </c>
      <c r="H34" s="18" t="s">
        <v>78</v>
      </c>
      <c r="I34" s="8" t="s">
        <v>27</v>
      </c>
      <c r="J34" s="20" t="s">
        <v>79</v>
      </c>
      <c r="K34" s="44">
        <v>12</v>
      </c>
      <c r="L34" s="43">
        <v>11495</v>
      </c>
      <c r="M34" s="59">
        <f t="shared" si="0"/>
        <v>0.10439321444106132</v>
      </c>
      <c r="N34" s="44">
        <v>2840.32</v>
      </c>
      <c r="O34" s="43">
        <v>713417.59</v>
      </c>
      <c r="P34" s="60">
        <f t="shared" si="1"/>
        <v>0.3981286752405418</v>
      </c>
      <c r="Q34" s="50">
        <f t="shared" si="3"/>
        <v>2840.32</v>
      </c>
      <c r="R34" s="16" t="s">
        <v>29</v>
      </c>
    </row>
    <row r="35" spans="1:18" s="6" customFormat="1" ht="90" x14ac:dyDescent="0.25">
      <c r="A35" s="33">
        <f t="shared" si="2"/>
        <v>23</v>
      </c>
      <c r="B35" s="21" t="s">
        <v>83</v>
      </c>
      <c r="C35" s="9">
        <v>1022602826476</v>
      </c>
      <c r="D35" s="9">
        <v>75404</v>
      </c>
      <c r="E35" s="1" t="s">
        <v>145</v>
      </c>
      <c r="F35" s="17">
        <v>1</v>
      </c>
      <c r="G35" s="19" t="s">
        <v>77</v>
      </c>
      <c r="H35" s="18" t="s">
        <v>78</v>
      </c>
      <c r="I35" s="8" t="s">
        <v>27</v>
      </c>
      <c r="J35" s="20" t="s">
        <v>79</v>
      </c>
      <c r="K35" s="45">
        <v>60</v>
      </c>
      <c r="L35" s="43">
        <v>11495</v>
      </c>
      <c r="M35" s="59">
        <f t="shared" si="0"/>
        <v>0.52196607220530666</v>
      </c>
      <c r="N35" s="44">
        <v>6224.56</v>
      </c>
      <c r="O35" s="43">
        <v>713417.59</v>
      </c>
      <c r="P35" s="60">
        <f t="shared" si="1"/>
        <v>0.87249881237158733</v>
      </c>
      <c r="Q35" s="50">
        <f t="shared" si="3"/>
        <v>6224.56</v>
      </c>
      <c r="R35" s="16" t="s">
        <v>29</v>
      </c>
    </row>
    <row r="36" spans="1:18" s="6" customFormat="1" ht="90" x14ac:dyDescent="0.25">
      <c r="A36" s="33">
        <f t="shared" si="2"/>
        <v>24</v>
      </c>
      <c r="B36" s="21" t="s">
        <v>84</v>
      </c>
      <c r="C36" s="9">
        <v>1022602826388</v>
      </c>
      <c r="D36" s="9">
        <v>75404</v>
      </c>
      <c r="E36" s="1" t="s">
        <v>145</v>
      </c>
      <c r="F36" s="17">
        <v>1</v>
      </c>
      <c r="G36" s="19" t="s">
        <v>77</v>
      </c>
      <c r="H36" s="18" t="s">
        <v>78</v>
      </c>
      <c r="I36" s="8" t="s">
        <v>27</v>
      </c>
      <c r="J36" s="20" t="s">
        <v>79</v>
      </c>
      <c r="K36" s="45">
        <v>51</v>
      </c>
      <c r="L36" s="43">
        <v>11495</v>
      </c>
      <c r="M36" s="59">
        <f t="shared" si="0"/>
        <v>0.44367116137451063</v>
      </c>
      <c r="N36" s="44">
        <v>5461.03</v>
      </c>
      <c r="O36" s="43">
        <v>713417.59</v>
      </c>
      <c r="P36" s="60">
        <f t="shared" si="1"/>
        <v>0.76547453785096609</v>
      </c>
      <c r="Q36" s="50">
        <f t="shared" si="3"/>
        <v>5461.03</v>
      </c>
      <c r="R36" s="16" t="s">
        <v>29</v>
      </c>
    </row>
    <row r="37" spans="1:18" s="6" customFormat="1" ht="90" x14ac:dyDescent="0.25">
      <c r="A37" s="33">
        <f t="shared" si="2"/>
        <v>25</v>
      </c>
      <c r="B37" s="21" t="s">
        <v>85</v>
      </c>
      <c r="C37" s="9">
        <v>1022602825959</v>
      </c>
      <c r="D37" s="9">
        <v>75404</v>
      </c>
      <c r="E37" s="1" t="s">
        <v>145</v>
      </c>
      <c r="F37" s="17">
        <v>1</v>
      </c>
      <c r="G37" s="19" t="s">
        <v>77</v>
      </c>
      <c r="H37" s="18" t="s">
        <v>78</v>
      </c>
      <c r="I37" s="8" t="s">
        <v>27</v>
      </c>
      <c r="J37" s="20" t="s">
        <v>79</v>
      </c>
      <c r="K37" s="45">
        <v>32</v>
      </c>
      <c r="L37" s="43">
        <v>11495</v>
      </c>
      <c r="M37" s="59">
        <f t="shared" si="0"/>
        <v>0.27838190517616357</v>
      </c>
      <c r="N37" s="44">
        <v>4227.53</v>
      </c>
      <c r="O37" s="43">
        <v>713417.59</v>
      </c>
      <c r="P37" s="60">
        <f t="shared" si="1"/>
        <v>0.59257439951824009</v>
      </c>
      <c r="Q37" s="50">
        <f t="shared" si="3"/>
        <v>4227.53</v>
      </c>
      <c r="R37" s="16" t="s">
        <v>29</v>
      </c>
    </row>
    <row r="38" spans="1:18" s="6" customFormat="1" ht="90" x14ac:dyDescent="0.25">
      <c r="A38" s="33">
        <f t="shared" si="2"/>
        <v>26</v>
      </c>
      <c r="B38" s="21" t="s">
        <v>86</v>
      </c>
      <c r="C38" s="9">
        <v>1032601622250</v>
      </c>
      <c r="D38" s="9">
        <v>75404</v>
      </c>
      <c r="E38" s="1" t="s">
        <v>145</v>
      </c>
      <c r="F38" s="17">
        <v>1</v>
      </c>
      <c r="G38" s="19" t="s">
        <v>77</v>
      </c>
      <c r="H38" s="18" t="s">
        <v>78</v>
      </c>
      <c r="I38" s="8" t="s">
        <v>27</v>
      </c>
      <c r="J38" s="20" t="s">
        <v>79</v>
      </c>
      <c r="K38" s="45">
        <v>69</v>
      </c>
      <c r="L38" s="43">
        <v>11495</v>
      </c>
      <c r="M38" s="59">
        <f t="shared" si="0"/>
        <v>0.60026098303610265</v>
      </c>
      <c r="N38" s="44">
        <f>7938.82-0.58</f>
        <v>7938.24</v>
      </c>
      <c r="O38" s="43">
        <v>713417.59</v>
      </c>
      <c r="P38" s="60">
        <f t="shared" si="1"/>
        <v>1.1127059538859982</v>
      </c>
      <c r="Q38" s="50">
        <f t="shared" si="3"/>
        <v>7938.24</v>
      </c>
      <c r="R38" s="16" t="s">
        <v>29</v>
      </c>
    </row>
    <row r="39" spans="1:18" s="6" customFormat="1" ht="90" x14ac:dyDescent="0.25">
      <c r="A39" s="33">
        <f t="shared" si="2"/>
        <v>27</v>
      </c>
      <c r="B39" s="21" t="s">
        <v>87</v>
      </c>
      <c r="C39" s="10">
        <v>1022602826399</v>
      </c>
      <c r="D39" s="9">
        <v>75404</v>
      </c>
      <c r="E39" s="1" t="s">
        <v>145</v>
      </c>
      <c r="F39" s="17">
        <v>1</v>
      </c>
      <c r="G39" s="19" t="s">
        <v>77</v>
      </c>
      <c r="H39" s="18" t="s">
        <v>78</v>
      </c>
      <c r="I39" s="8" t="s">
        <v>27</v>
      </c>
      <c r="J39" s="20" t="s">
        <v>79</v>
      </c>
      <c r="K39" s="45">
        <v>22</v>
      </c>
      <c r="L39" s="43">
        <v>11495</v>
      </c>
      <c r="M39" s="59">
        <f t="shared" si="0"/>
        <v>0.19138755980861244</v>
      </c>
      <c r="N39" s="44">
        <v>2968.3</v>
      </c>
      <c r="O39" s="43">
        <v>713417.59</v>
      </c>
      <c r="P39" s="60">
        <f t="shared" si="1"/>
        <v>0.41606767783788462</v>
      </c>
      <c r="Q39" s="50">
        <f t="shared" si="3"/>
        <v>2968.3</v>
      </c>
      <c r="R39" s="16" t="s">
        <v>29</v>
      </c>
    </row>
    <row r="40" spans="1:18" s="6" customFormat="1" ht="90" x14ac:dyDescent="0.25">
      <c r="A40" s="33">
        <f t="shared" si="2"/>
        <v>28</v>
      </c>
      <c r="B40" s="21" t="s">
        <v>88</v>
      </c>
      <c r="C40" s="9">
        <v>1022602825453</v>
      </c>
      <c r="D40" s="9">
        <v>75404</v>
      </c>
      <c r="E40" s="1" t="s">
        <v>145</v>
      </c>
      <c r="F40" s="17">
        <v>1</v>
      </c>
      <c r="G40" s="19" t="s">
        <v>77</v>
      </c>
      <c r="H40" s="18" t="s">
        <v>78</v>
      </c>
      <c r="I40" s="8" t="s">
        <v>27</v>
      </c>
      <c r="J40" s="20" t="s">
        <v>79</v>
      </c>
      <c r="K40" s="45">
        <v>20</v>
      </c>
      <c r="L40" s="43">
        <v>11495</v>
      </c>
      <c r="M40" s="59">
        <f t="shared" si="0"/>
        <v>0.17398869073510223</v>
      </c>
      <c r="N40" s="44">
        <v>3056.61</v>
      </c>
      <c r="O40" s="43">
        <v>713417.59</v>
      </c>
      <c r="P40" s="60">
        <f t="shared" si="1"/>
        <v>0.42844612227741685</v>
      </c>
      <c r="Q40" s="50">
        <f t="shared" si="3"/>
        <v>3056.61</v>
      </c>
      <c r="R40" s="16" t="s">
        <v>29</v>
      </c>
    </row>
    <row r="41" spans="1:18" s="6" customFormat="1" ht="90" x14ac:dyDescent="0.25">
      <c r="A41" s="33">
        <f t="shared" si="2"/>
        <v>29</v>
      </c>
      <c r="B41" s="21" t="s">
        <v>89</v>
      </c>
      <c r="C41" s="9">
        <v>1022602826531</v>
      </c>
      <c r="D41" s="9">
        <v>75404</v>
      </c>
      <c r="E41" s="1" t="s">
        <v>145</v>
      </c>
      <c r="F41" s="17">
        <v>1</v>
      </c>
      <c r="G41" s="19" t="s">
        <v>77</v>
      </c>
      <c r="H41" s="18" t="s">
        <v>78</v>
      </c>
      <c r="I41" s="8" t="s">
        <v>27</v>
      </c>
      <c r="J41" s="20" t="s">
        <v>79</v>
      </c>
      <c r="K41" s="45">
        <v>13</v>
      </c>
      <c r="L41" s="43">
        <v>11495</v>
      </c>
      <c r="M41" s="59">
        <f t="shared" si="0"/>
        <v>0.11309264897781644</v>
      </c>
      <c r="N41" s="44">
        <v>2667.87</v>
      </c>
      <c r="O41" s="43">
        <v>713417.59</v>
      </c>
      <c r="P41" s="60">
        <f t="shared" si="1"/>
        <v>0.37395629676021863</v>
      </c>
      <c r="Q41" s="50">
        <f t="shared" si="3"/>
        <v>2667.87</v>
      </c>
      <c r="R41" s="16" t="s">
        <v>29</v>
      </c>
    </row>
    <row r="42" spans="1:18" s="6" customFormat="1" ht="90" x14ac:dyDescent="0.25">
      <c r="A42" s="33">
        <f t="shared" si="2"/>
        <v>30</v>
      </c>
      <c r="B42" s="21" t="s">
        <v>90</v>
      </c>
      <c r="C42" s="9">
        <v>1022602821207</v>
      </c>
      <c r="D42" s="9">
        <v>75404</v>
      </c>
      <c r="E42" s="1" t="s">
        <v>145</v>
      </c>
      <c r="F42" s="17">
        <v>1</v>
      </c>
      <c r="G42" s="19" t="s">
        <v>77</v>
      </c>
      <c r="H42" s="18" t="s">
        <v>78</v>
      </c>
      <c r="I42" s="8" t="s">
        <v>27</v>
      </c>
      <c r="J42" s="20" t="s">
        <v>79</v>
      </c>
      <c r="K42" s="45">
        <v>107</v>
      </c>
      <c r="L42" s="43">
        <v>11495</v>
      </c>
      <c r="M42" s="59">
        <f t="shared" si="0"/>
        <v>0.93083949543279687</v>
      </c>
      <c r="N42" s="44">
        <v>8256.4500000000007</v>
      </c>
      <c r="O42" s="43">
        <v>713417.59</v>
      </c>
      <c r="P42" s="60">
        <f t="shared" si="1"/>
        <v>1.1573095639539812</v>
      </c>
      <c r="Q42" s="50">
        <f t="shared" si="3"/>
        <v>8256.4500000000007</v>
      </c>
      <c r="R42" s="16" t="s">
        <v>29</v>
      </c>
    </row>
    <row r="43" spans="1:18" s="6" customFormat="1" ht="90" x14ac:dyDescent="0.25">
      <c r="A43" s="33">
        <f t="shared" si="2"/>
        <v>31</v>
      </c>
      <c r="B43" s="21" t="s">
        <v>91</v>
      </c>
      <c r="C43" s="9">
        <v>1022602827114</v>
      </c>
      <c r="D43" s="9">
        <v>75404</v>
      </c>
      <c r="E43" s="1" t="s">
        <v>145</v>
      </c>
      <c r="F43" s="17">
        <v>1</v>
      </c>
      <c r="G43" s="19" t="s">
        <v>77</v>
      </c>
      <c r="H43" s="18" t="s">
        <v>78</v>
      </c>
      <c r="I43" s="8" t="s">
        <v>27</v>
      </c>
      <c r="J43" s="20" t="s">
        <v>79</v>
      </c>
      <c r="K43" s="45">
        <v>57</v>
      </c>
      <c r="L43" s="43">
        <v>11495</v>
      </c>
      <c r="M43" s="59">
        <f t="shared" si="0"/>
        <v>0.49586776859504134</v>
      </c>
      <c r="N43" s="44">
        <v>7405.49</v>
      </c>
      <c r="O43" s="43">
        <v>713417.59</v>
      </c>
      <c r="P43" s="60">
        <f t="shared" si="1"/>
        <v>1.0380301949101087</v>
      </c>
      <c r="Q43" s="50">
        <f t="shared" si="3"/>
        <v>7405.49</v>
      </c>
      <c r="R43" s="16" t="s">
        <v>29</v>
      </c>
    </row>
    <row r="44" spans="1:18" s="6" customFormat="1" ht="90" x14ac:dyDescent="0.25">
      <c r="A44" s="33">
        <f t="shared" si="2"/>
        <v>32</v>
      </c>
      <c r="B44" s="21" t="s">
        <v>92</v>
      </c>
      <c r="C44" s="9">
        <v>1022602821196</v>
      </c>
      <c r="D44" s="9">
        <v>75404</v>
      </c>
      <c r="E44" s="1" t="s">
        <v>145</v>
      </c>
      <c r="F44" s="17">
        <v>1</v>
      </c>
      <c r="G44" s="19" t="s">
        <v>77</v>
      </c>
      <c r="H44" s="18" t="s">
        <v>78</v>
      </c>
      <c r="I44" s="8" t="s">
        <v>27</v>
      </c>
      <c r="J44" s="20" t="s">
        <v>79</v>
      </c>
      <c r="K44" s="45">
        <v>44</v>
      </c>
      <c r="L44" s="43">
        <v>11495</v>
      </c>
      <c r="M44" s="59">
        <f t="shared" si="0"/>
        <v>0.38277511961722488</v>
      </c>
      <c r="N44" s="44">
        <v>4881.76</v>
      </c>
      <c r="O44" s="43">
        <v>713417.59</v>
      </c>
      <c r="P44" s="60">
        <f t="shared" si="1"/>
        <v>0.68427805375530482</v>
      </c>
      <c r="Q44" s="50">
        <f t="shared" si="3"/>
        <v>4881.76</v>
      </c>
      <c r="R44" s="16" t="s">
        <v>29</v>
      </c>
    </row>
    <row r="45" spans="1:18" s="6" customFormat="1" ht="90" x14ac:dyDescent="0.25">
      <c r="A45" s="33">
        <f t="shared" si="2"/>
        <v>33</v>
      </c>
      <c r="B45" s="21" t="s">
        <v>93</v>
      </c>
      <c r="C45" s="10">
        <v>1022602823132</v>
      </c>
      <c r="D45" s="10">
        <v>75404</v>
      </c>
      <c r="E45" s="1" t="s">
        <v>145</v>
      </c>
      <c r="F45" s="17">
        <v>1</v>
      </c>
      <c r="G45" s="19" t="s">
        <v>77</v>
      </c>
      <c r="H45" s="18" t="s">
        <v>78</v>
      </c>
      <c r="I45" s="8" t="s">
        <v>27</v>
      </c>
      <c r="J45" s="20" t="s">
        <v>79</v>
      </c>
      <c r="K45" s="45">
        <v>68</v>
      </c>
      <c r="L45" s="43">
        <v>11495</v>
      </c>
      <c r="M45" s="59">
        <f t="shared" si="0"/>
        <v>0.5915615484993475</v>
      </c>
      <c r="N45" s="44">
        <v>6264.11</v>
      </c>
      <c r="O45" s="43">
        <v>713417.59</v>
      </c>
      <c r="P45" s="60">
        <f t="shared" si="1"/>
        <v>0.87804255008626864</v>
      </c>
      <c r="Q45" s="50">
        <f t="shared" si="3"/>
        <v>6264.11</v>
      </c>
      <c r="R45" s="16" t="s">
        <v>29</v>
      </c>
    </row>
    <row r="46" spans="1:18" s="6" customFormat="1" ht="90" x14ac:dyDescent="0.25">
      <c r="A46" s="33">
        <f t="shared" si="2"/>
        <v>34</v>
      </c>
      <c r="B46" s="21" t="s">
        <v>94</v>
      </c>
      <c r="C46" s="9">
        <v>1042600550013</v>
      </c>
      <c r="D46" s="9">
        <v>75404</v>
      </c>
      <c r="E46" s="1" t="s">
        <v>145</v>
      </c>
      <c r="F46" s="17">
        <v>1</v>
      </c>
      <c r="G46" s="19" t="s">
        <v>77</v>
      </c>
      <c r="H46" s="18" t="s">
        <v>78</v>
      </c>
      <c r="I46" s="8" t="s">
        <v>27</v>
      </c>
      <c r="J46" s="20" t="s">
        <v>79</v>
      </c>
      <c r="K46" s="45">
        <v>61</v>
      </c>
      <c r="L46" s="43">
        <v>11495</v>
      </c>
      <c r="M46" s="59">
        <f t="shared" si="0"/>
        <v>0.5306655067420617</v>
      </c>
      <c r="N46" s="44">
        <v>6871.9</v>
      </c>
      <c r="O46" s="43">
        <v>713417.59</v>
      </c>
      <c r="P46" s="60">
        <f t="shared" si="1"/>
        <v>0.96323669283231439</v>
      </c>
      <c r="Q46" s="50">
        <f t="shared" si="3"/>
        <v>6871.9</v>
      </c>
      <c r="R46" s="16" t="s">
        <v>29</v>
      </c>
    </row>
    <row r="47" spans="1:18" s="6" customFormat="1" ht="90" x14ac:dyDescent="0.25">
      <c r="A47" s="33">
        <f t="shared" si="2"/>
        <v>35</v>
      </c>
      <c r="B47" s="21" t="s">
        <v>95</v>
      </c>
      <c r="C47" s="9">
        <v>1022602823176</v>
      </c>
      <c r="D47" s="9">
        <v>75404</v>
      </c>
      <c r="E47" s="1" t="s">
        <v>145</v>
      </c>
      <c r="F47" s="17">
        <v>1</v>
      </c>
      <c r="G47" s="19" t="s">
        <v>77</v>
      </c>
      <c r="H47" s="18" t="s">
        <v>78</v>
      </c>
      <c r="I47" s="8" t="s">
        <v>27</v>
      </c>
      <c r="J47" s="20" t="s">
        <v>79</v>
      </c>
      <c r="K47" s="45">
        <v>63</v>
      </c>
      <c r="L47" s="43">
        <v>11495</v>
      </c>
      <c r="M47" s="59">
        <f t="shared" si="0"/>
        <v>0.54806437581557199</v>
      </c>
      <c r="N47" s="44">
        <v>5453.16</v>
      </c>
      <c r="O47" s="43">
        <v>713417.59</v>
      </c>
      <c r="P47" s="60">
        <f t="shared" si="1"/>
        <v>0.76437139712240632</v>
      </c>
      <c r="Q47" s="50">
        <f t="shared" si="3"/>
        <v>5453.16</v>
      </c>
      <c r="R47" s="16" t="s">
        <v>29</v>
      </c>
    </row>
    <row r="48" spans="1:18" s="6" customFormat="1" ht="90" x14ac:dyDescent="0.25">
      <c r="A48" s="33">
        <f t="shared" si="2"/>
        <v>36</v>
      </c>
      <c r="B48" s="21" t="s">
        <v>96</v>
      </c>
      <c r="C48" s="9">
        <v>1032601622239</v>
      </c>
      <c r="D48" s="9">
        <v>75404</v>
      </c>
      <c r="E48" s="1" t="s">
        <v>145</v>
      </c>
      <c r="F48" s="17">
        <v>1</v>
      </c>
      <c r="G48" s="19" t="s">
        <v>77</v>
      </c>
      <c r="H48" s="18" t="s">
        <v>78</v>
      </c>
      <c r="I48" s="8" t="s">
        <v>27</v>
      </c>
      <c r="J48" s="20" t="s">
        <v>79</v>
      </c>
      <c r="K48" s="45">
        <v>14</v>
      </c>
      <c r="L48" s="43">
        <v>11495</v>
      </c>
      <c r="M48" s="59">
        <f t="shared" si="0"/>
        <v>0.12179208351457155</v>
      </c>
      <c r="N48" s="44">
        <v>2968.59</v>
      </c>
      <c r="O48" s="43">
        <v>713417.59</v>
      </c>
      <c r="P48" s="60">
        <f t="shared" si="1"/>
        <v>0.41610832724211361</v>
      </c>
      <c r="Q48" s="50">
        <f t="shared" si="3"/>
        <v>2968.59</v>
      </c>
      <c r="R48" s="16" t="s">
        <v>29</v>
      </c>
    </row>
    <row r="49" spans="1:18" s="6" customFormat="1" ht="90" x14ac:dyDescent="0.25">
      <c r="A49" s="33">
        <f t="shared" si="2"/>
        <v>37</v>
      </c>
      <c r="B49" s="21" t="s">
        <v>97</v>
      </c>
      <c r="C49" s="9">
        <v>1052600553202</v>
      </c>
      <c r="D49" s="9">
        <v>75404</v>
      </c>
      <c r="E49" s="1" t="s">
        <v>145</v>
      </c>
      <c r="F49" s="17">
        <v>1</v>
      </c>
      <c r="G49" s="19" t="s">
        <v>77</v>
      </c>
      <c r="H49" s="18" t="s">
        <v>78</v>
      </c>
      <c r="I49" s="8" t="s">
        <v>27</v>
      </c>
      <c r="J49" s="20" t="s">
        <v>79</v>
      </c>
      <c r="K49" s="45">
        <v>58</v>
      </c>
      <c r="L49" s="43">
        <v>11495</v>
      </c>
      <c r="M49" s="59">
        <f t="shared" si="0"/>
        <v>0.50456720313179637</v>
      </c>
      <c r="N49" s="44">
        <v>7675.98</v>
      </c>
      <c r="O49" s="43">
        <v>713417.59</v>
      </c>
      <c r="P49" s="60">
        <f t="shared" si="1"/>
        <v>1.0759448754270273</v>
      </c>
      <c r="Q49" s="50">
        <f t="shared" si="3"/>
        <v>7675.98</v>
      </c>
      <c r="R49" s="16" t="s">
        <v>29</v>
      </c>
    </row>
    <row r="50" spans="1:18" s="6" customFormat="1" ht="90" x14ac:dyDescent="0.25">
      <c r="A50" s="33">
        <f t="shared" si="2"/>
        <v>38</v>
      </c>
      <c r="B50" s="21" t="s">
        <v>98</v>
      </c>
      <c r="C50" s="9">
        <v>1022602828698</v>
      </c>
      <c r="D50" s="9">
        <v>75404</v>
      </c>
      <c r="E50" s="1" t="s">
        <v>145</v>
      </c>
      <c r="F50" s="17">
        <v>1</v>
      </c>
      <c r="G50" s="19" t="s">
        <v>77</v>
      </c>
      <c r="H50" s="18" t="s">
        <v>78</v>
      </c>
      <c r="I50" s="8" t="s">
        <v>27</v>
      </c>
      <c r="J50" s="20" t="s">
        <v>79</v>
      </c>
      <c r="K50" s="45">
        <v>64</v>
      </c>
      <c r="L50" s="43">
        <v>11495</v>
      </c>
      <c r="M50" s="59">
        <f t="shared" si="0"/>
        <v>0.55676381035232714</v>
      </c>
      <c r="N50" s="44">
        <v>5796.9</v>
      </c>
      <c r="O50" s="43">
        <v>713417.59</v>
      </c>
      <c r="P50" s="60">
        <f t="shared" si="1"/>
        <v>0.81255355646613647</v>
      </c>
      <c r="Q50" s="50">
        <f t="shared" si="3"/>
        <v>5796.9</v>
      </c>
      <c r="R50" s="16" t="s">
        <v>29</v>
      </c>
    </row>
    <row r="51" spans="1:18" s="6" customFormat="1" ht="90" x14ac:dyDescent="0.25">
      <c r="A51" s="33">
        <f t="shared" si="2"/>
        <v>39</v>
      </c>
      <c r="B51" s="21" t="s">
        <v>99</v>
      </c>
      <c r="C51" s="9">
        <v>1022602828742</v>
      </c>
      <c r="D51" s="9">
        <v>75404</v>
      </c>
      <c r="E51" s="1" t="s">
        <v>145</v>
      </c>
      <c r="F51" s="17">
        <v>1</v>
      </c>
      <c r="G51" s="19" t="s">
        <v>77</v>
      </c>
      <c r="H51" s="18" t="s">
        <v>78</v>
      </c>
      <c r="I51" s="8" t="s">
        <v>27</v>
      </c>
      <c r="J51" s="20" t="s">
        <v>79</v>
      </c>
      <c r="K51" s="45">
        <v>61</v>
      </c>
      <c r="L51" s="43">
        <v>11495</v>
      </c>
      <c r="M51" s="59">
        <f t="shared" si="0"/>
        <v>0.5306655067420617</v>
      </c>
      <c r="N51" s="44">
        <v>7121.98</v>
      </c>
      <c r="O51" s="43">
        <v>713417.59</v>
      </c>
      <c r="P51" s="60">
        <f t="shared" si="1"/>
        <v>0.99829049631366662</v>
      </c>
      <c r="Q51" s="50">
        <f t="shared" si="3"/>
        <v>7121.98</v>
      </c>
      <c r="R51" s="16" t="s">
        <v>29</v>
      </c>
    </row>
    <row r="52" spans="1:18" s="6" customFormat="1" ht="90" x14ac:dyDescent="0.25">
      <c r="A52" s="33">
        <f t="shared" si="2"/>
        <v>40</v>
      </c>
      <c r="B52" s="21" t="s">
        <v>100</v>
      </c>
      <c r="C52" s="9">
        <v>1022602823781</v>
      </c>
      <c r="D52" s="9">
        <v>75404</v>
      </c>
      <c r="E52" s="1" t="s">
        <v>145</v>
      </c>
      <c r="F52" s="17">
        <v>1</v>
      </c>
      <c r="G52" s="19" t="s">
        <v>77</v>
      </c>
      <c r="H52" s="18" t="s">
        <v>78</v>
      </c>
      <c r="I52" s="8" t="s">
        <v>27</v>
      </c>
      <c r="J52" s="20" t="s">
        <v>79</v>
      </c>
      <c r="K52" s="45">
        <v>30</v>
      </c>
      <c r="L52" s="43">
        <v>11495</v>
      </c>
      <c r="M52" s="59">
        <f t="shared" si="0"/>
        <v>0.26098303610265333</v>
      </c>
      <c r="N52" s="44">
        <v>3391.12</v>
      </c>
      <c r="O52" s="43">
        <v>713417.59</v>
      </c>
      <c r="P52" s="60">
        <f t="shared" si="1"/>
        <v>0.47533450920378906</v>
      </c>
      <c r="Q52" s="50">
        <f t="shared" si="3"/>
        <v>3391.12</v>
      </c>
      <c r="R52" s="16" t="s">
        <v>29</v>
      </c>
    </row>
    <row r="53" spans="1:18" s="6" customFormat="1" ht="90" x14ac:dyDescent="0.25">
      <c r="A53" s="33">
        <f t="shared" si="2"/>
        <v>41</v>
      </c>
      <c r="B53" s="21" t="s">
        <v>101</v>
      </c>
      <c r="C53" s="9">
        <v>1042600550035</v>
      </c>
      <c r="D53" s="9">
        <v>75404</v>
      </c>
      <c r="E53" s="1" t="s">
        <v>145</v>
      </c>
      <c r="F53" s="17">
        <v>1</v>
      </c>
      <c r="G53" s="19" t="s">
        <v>77</v>
      </c>
      <c r="H53" s="18" t="s">
        <v>78</v>
      </c>
      <c r="I53" s="8" t="s">
        <v>27</v>
      </c>
      <c r="J53" s="20" t="s">
        <v>79</v>
      </c>
      <c r="K53" s="45">
        <v>10</v>
      </c>
      <c r="L53" s="43">
        <v>11495</v>
      </c>
      <c r="M53" s="59">
        <f t="shared" si="0"/>
        <v>8.6994345367551115E-2</v>
      </c>
      <c r="N53" s="44">
        <v>2773.39</v>
      </c>
      <c r="O53" s="43">
        <v>713417.59</v>
      </c>
      <c r="P53" s="60">
        <f t="shared" si="1"/>
        <v>0.38874707308520384</v>
      </c>
      <c r="Q53" s="50">
        <f t="shared" si="3"/>
        <v>2773.39</v>
      </c>
      <c r="R53" s="16" t="s">
        <v>29</v>
      </c>
    </row>
    <row r="54" spans="1:18" s="6" customFormat="1" ht="90" x14ac:dyDescent="0.25">
      <c r="A54" s="33">
        <f t="shared" si="2"/>
        <v>42</v>
      </c>
      <c r="B54" s="21" t="s">
        <v>102</v>
      </c>
      <c r="C54" s="9">
        <v>1022602823561</v>
      </c>
      <c r="D54" s="9">
        <v>75404</v>
      </c>
      <c r="E54" s="1" t="s">
        <v>145</v>
      </c>
      <c r="F54" s="17">
        <v>1</v>
      </c>
      <c r="G54" s="19" t="s">
        <v>77</v>
      </c>
      <c r="H54" s="18" t="s">
        <v>78</v>
      </c>
      <c r="I54" s="8" t="s">
        <v>27</v>
      </c>
      <c r="J54" s="20" t="s">
        <v>79</v>
      </c>
      <c r="K54" s="45">
        <v>23</v>
      </c>
      <c r="L54" s="43">
        <v>11495</v>
      </c>
      <c r="M54" s="59">
        <f t="shared" si="0"/>
        <v>0.20008699434536756</v>
      </c>
      <c r="N54" s="44">
        <v>2891.78</v>
      </c>
      <c r="O54" s="43">
        <v>713417.59</v>
      </c>
      <c r="P54" s="60">
        <f t="shared" si="1"/>
        <v>0.40534184193580086</v>
      </c>
      <c r="Q54" s="50">
        <f t="shared" si="3"/>
        <v>2891.78</v>
      </c>
      <c r="R54" s="16" t="s">
        <v>29</v>
      </c>
    </row>
    <row r="55" spans="1:18" s="6" customFormat="1" ht="90" x14ac:dyDescent="0.25">
      <c r="A55" s="33">
        <f t="shared" si="2"/>
        <v>43</v>
      </c>
      <c r="B55" s="21" t="s">
        <v>103</v>
      </c>
      <c r="C55" s="9">
        <v>1022602823143</v>
      </c>
      <c r="D55" s="9">
        <v>75404</v>
      </c>
      <c r="E55" s="1" t="s">
        <v>145</v>
      </c>
      <c r="F55" s="17">
        <v>1</v>
      </c>
      <c r="G55" s="19" t="s">
        <v>77</v>
      </c>
      <c r="H55" s="18" t="s">
        <v>78</v>
      </c>
      <c r="I55" s="8" t="s">
        <v>27</v>
      </c>
      <c r="J55" s="20" t="s">
        <v>79</v>
      </c>
      <c r="K55" s="45">
        <v>55</v>
      </c>
      <c r="L55" s="43">
        <v>11495</v>
      </c>
      <c r="M55" s="59">
        <f t="shared" si="0"/>
        <v>0.4784688995215311</v>
      </c>
      <c r="N55" s="44">
        <v>4809.37</v>
      </c>
      <c r="O55" s="43">
        <v>713417.59</v>
      </c>
      <c r="P55" s="60">
        <f t="shared" si="1"/>
        <v>0.67413112143758602</v>
      </c>
      <c r="Q55" s="50">
        <f t="shared" si="3"/>
        <v>4809.37</v>
      </c>
      <c r="R55" s="16" t="s">
        <v>29</v>
      </c>
    </row>
    <row r="56" spans="1:18" s="6" customFormat="1" ht="90" x14ac:dyDescent="0.25">
      <c r="A56" s="33">
        <f t="shared" si="2"/>
        <v>44</v>
      </c>
      <c r="B56" s="21" t="s">
        <v>104</v>
      </c>
      <c r="C56" s="9">
        <v>1162651055160</v>
      </c>
      <c r="D56" s="9">
        <v>75404</v>
      </c>
      <c r="E56" s="1" t="s">
        <v>145</v>
      </c>
      <c r="F56" s="17">
        <v>1</v>
      </c>
      <c r="G56" s="19" t="s">
        <v>77</v>
      </c>
      <c r="H56" s="18" t="s">
        <v>78</v>
      </c>
      <c r="I56" s="8" t="s">
        <v>27</v>
      </c>
      <c r="J56" s="20" t="s">
        <v>79</v>
      </c>
      <c r="K56" s="45">
        <v>18</v>
      </c>
      <c r="L56" s="43">
        <v>11495</v>
      </c>
      <c r="M56" s="59">
        <f t="shared" si="0"/>
        <v>0.15658982166159199</v>
      </c>
      <c r="N56" s="44">
        <v>3275.61</v>
      </c>
      <c r="O56" s="43">
        <v>713417.59</v>
      </c>
      <c r="P56" s="60">
        <f t="shared" si="1"/>
        <v>0.45914343098829397</v>
      </c>
      <c r="Q56" s="50">
        <f t="shared" si="3"/>
        <v>3275.61</v>
      </c>
      <c r="R56" s="16" t="s">
        <v>29</v>
      </c>
    </row>
    <row r="57" spans="1:18" s="6" customFormat="1" ht="90" x14ac:dyDescent="0.25">
      <c r="A57" s="33">
        <f t="shared" si="2"/>
        <v>45</v>
      </c>
      <c r="B57" s="18" t="s">
        <v>105</v>
      </c>
      <c r="C57" s="11">
        <v>1022602824243</v>
      </c>
      <c r="D57" s="9">
        <v>75403</v>
      </c>
      <c r="E57" s="1" t="s">
        <v>145</v>
      </c>
      <c r="F57" s="17">
        <v>1</v>
      </c>
      <c r="G57" s="19" t="s">
        <v>77</v>
      </c>
      <c r="H57" s="18" t="s">
        <v>78</v>
      </c>
      <c r="I57" s="8" t="s">
        <v>27</v>
      </c>
      <c r="J57" s="20" t="s">
        <v>79</v>
      </c>
      <c r="K57" s="45">
        <v>174</v>
      </c>
      <c r="L57" s="43">
        <v>11495</v>
      </c>
      <c r="M57" s="59">
        <f t="shared" si="0"/>
        <v>1.5137016093953892</v>
      </c>
      <c r="N57" s="44">
        <f>15208.04+381.3</f>
        <v>15589.34</v>
      </c>
      <c r="O57" s="43">
        <v>713417.59</v>
      </c>
      <c r="P57" s="60">
        <f t="shared" si="1"/>
        <v>2.1851633907708949</v>
      </c>
      <c r="Q57" s="50">
        <f>13422.44+381.3</f>
        <v>13803.74</v>
      </c>
      <c r="R57" s="16">
        <f>N57-Q57</f>
        <v>1785.6000000000004</v>
      </c>
    </row>
    <row r="58" spans="1:18" s="6" customFormat="1" ht="90" x14ac:dyDescent="0.25">
      <c r="A58" s="33">
        <f t="shared" si="2"/>
        <v>46</v>
      </c>
      <c r="B58" s="21" t="s">
        <v>106</v>
      </c>
      <c r="C58" s="11">
        <v>1022602823165</v>
      </c>
      <c r="D58" s="9">
        <v>75403</v>
      </c>
      <c r="E58" s="1" t="s">
        <v>145</v>
      </c>
      <c r="F58" s="17">
        <v>1</v>
      </c>
      <c r="G58" s="19" t="s">
        <v>77</v>
      </c>
      <c r="H58" s="18" t="s">
        <v>78</v>
      </c>
      <c r="I58" s="8" t="s">
        <v>27</v>
      </c>
      <c r="J58" s="20" t="s">
        <v>79</v>
      </c>
      <c r="K58" s="45">
        <v>148</v>
      </c>
      <c r="L58" s="43">
        <v>11495</v>
      </c>
      <c r="M58" s="59">
        <f t="shared" si="0"/>
        <v>1.2875163114397565</v>
      </c>
      <c r="N58" s="44">
        <f>13136.47+381.26</f>
        <v>13517.73</v>
      </c>
      <c r="O58" s="43">
        <v>713417.59</v>
      </c>
      <c r="P58" s="60">
        <f t="shared" si="1"/>
        <v>1.89478507251272</v>
      </c>
      <c r="Q58" s="50">
        <f>11648.99+381.26</f>
        <v>12030.25</v>
      </c>
      <c r="R58" s="16">
        <f t="shared" ref="R58:R87" si="4">N58-Q58</f>
        <v>1487.4799999999996</v>
      </c>
    </row>
    <row r="59" spans="1:18" s="6" customFormat="1" ht="90" x14ac:dyDescent="0.25">
      <c r="A59" s="33">
        <f t="shared" si="2"/>
        <v>47</v>
      </c>
      <c r="B59" s="21" t="s">
        <v>107</v>
      </c>
      <c r="C59" s="11">
        <v>1022602823154</v>
      </c>
      <c r="D59" s="9">
        <v>75403</v>
      </c>
      <c r="E59" s="1" t="s">
        <v>145</v>
      </c>
      <c r="F59" s="17">
        <v>1</v>
      </c>
      <c r="G59" s="19" t="s">
        <v>77</v>
      </c>
      <c r="H59" s="18" t="s">
        <v>78</v>
      </c>
      <c r="I59" s="8" t="s">
        <v>27</v>
      </c>
      <c r="J59" s="20" t="s">
        <v>79</v>
      </c>
      <c r="K59" s="45">
        <v>177</v>
      </c>
      <c r="L59" s="43">
        <v>11495</v>
      </c>
      <c r="M59" s="59">
        <f t="shared" si="0"/>
        <v>1.5397999130056546</v>
      </c>
      <c r="N59" s="44">
        <f>17522.58+538.03</f>
        <v>18060.61</v>
      </c>
      <c r="O59" s="43">
        <v>713417.59</v>
      </c>
      <c r="P59" s="60">
        <f t="shared" si="1"/>
        <v>2.5315621948710296</v>
      </c>
      <c r="Q59" s="50">
        <f>15212.51+538.03</f>
        <v>15750.54</v>
      </c>
      <c r="R59" s="16">
        <f t="shared" si="4"/>
        <v>2310.0699999999997</v>
      </c>
    </row>
    <row r="60" spans="1:18" s="6" customFormat="1" ht="90" x14ac:dyDescent="0.25">
      <c r="A60" s="33">
        <f t="shared" si="2"/>
        <v>48</v>
      </c>
      <c r="B60" s="21" t="s">
        <v>108</v>
      </c>
      <c r="C60" s="12">
        <v>1022602823198</v>
      </c>
      <c r="D60" s="9">
        <v>75403</v>
      </c>
      <c r="E60" s="1" t="s">
        <v>145</v>
      </c>
      <c r="F60" s="17">
        <v>1</v>
      </c>
      <c r="G60" s="19" t="s">
        <v>77</v>
      </c>
      <c r="H60" s="18" t="s">
        <v>78</v>
      </c>
      <c r="I60" s="8" t="s">
        <v>27</v>
      </c>
      <c r="J60" s="20" t="s">
        <v>79</v>
      </c>
      <c r="K60" s="45">
        <v>146</v>
      </c>
      <c r="L60" s="43">
        <v>11495</v>
      </c>
      <c r="M60" s="59">
        <f t="shared" si="0"/>
        <v>1.2701174423662462</v>
      </c>
      <c r="N60" s="44">
        <f>14286.56+425.65</f>
        <v>14712.21</v>
      </c>
      <c r="O60" s="43">
        <v>713417.59</v>
      </c>
      <c r="P60" s="60">
        <f t="shared" si="1"/>
        <v>2.0622157634212526</v>
      </c>
      <c r="Q60" s="50">
        <f>12774.89+425.65</f>
        <v>13200.539999999999</v>
      </c>
      <c r="R60" s="16">
        <f t="shared" si="4"/>
        <v>1511.67</v>
      </c>
    </row>
    <row r="61" spans="1:18" s="6" customFormat="1" ht="90" x14ac:dyDescent="0.25">
      <c r="A61" s="33">
        <f t="shared" si="2"/>
        <v>49</v>
      </c>
      <c r="B61" s="21" t="s">
        <v>109</v>
      </c>
      <c r="C61" s="12">
        <v>1022602824023</v>
      </c>
      <c r="D61" s="9">
        <v>75403</v>
      </c>
      <c r="E61" s="1" t="s">
        <v>145</v>
      </c>
      <c r="F61" s="17">
        <v>1</v>
      </c>
      <c r="G61" s="19" t="s">
        <v>77</v>
      </c>
      <c r="H61" s="18" t="s">
        <v>78</v>
      </c>
      <c r="I61" s="8" t="s">
        <v>27</v>
      </c>
      <c r="J61" s="20" t="s">
        <v>79</v>
      </c>
      <c r="K61" s="45">
        <v>107</v>
      </c>
      <c r="L61" s="43">
        <v>11495</v>
      </c>
      <c r="M61" s="59">
        <f t="shared" si="0"/>
        <v>0.93083949543279687</v>
      </c>
      <c r="N61" s="44">
        <f>7902.78+215.5</f>
        <v>8118.28</v>
      </c>
      <c r="O61" s="43">
        <v>713417.59</v>
      </c>
      <c r="P61" s="60">
        <f t="shared" si="1"/>
        <v>1.1379422253942462</v>
      </c>
      <c r="Q61" s="50">
        <f>7123.52+215.5</f>
        <v>7339.02</v>
      </c>
      <c r="R61" s="16">
        <f t="shared" si="4"/>
        <v>779.25999999999931</v>
      </c>
    </row>
    <row r="62" spans="1:18" s="6" customFormat="1" ht="90" x14ac:dyDescent="0.25">
      <c r="A62" s="33">
        <f t="shared" si="2"/>
        <v>50</v>
      </c>
      <c r="B62" s="21" t="s">
        <v>110</v>
      </c>
      <c r="C62" s="11" t="s">
        <v>111</v>
      </c>
      <c r="D62" s="9">
        <v>75403</v>
      </c>
      <c r="E62" s="1" t="s">
        <v>145</v>
      </c>
      <c r="F62" s="17">
        <v>1</v>
      </c>
      <c r="G62" s="19" t="s">
        <v>77</v>
      </c>
      <c r="H62" s="18" t="s">
        <v>78</v>
      </c>
      <c r="I62" s="8" t="s">
        <v>27</v>
      </c>
      <c r="J62" s="20" t="s">
        <v>79</v>
      </c>
      <c r="K62" s="45">
        <v>98</v>
      </c>
      <c r="L62" s="43">
        <v>11495</v>
      </c>
      <c r="M62" s="59">
        <f t="shared" si="0"/>
        <v>0.85254458460200089</v>
      </c>
      <c r="N62" s="44">
        <f>7973.59+190.15</f>
        <v>8163.74</v>
      </c>
      <c r="O62" s="43">
        <v>713417.59</v>
      </c>
      <c r="P62" s="60">
        <f t="shared" si="1"/>
        <v>1.1443143699330429</v>
      </c>
      <c r="Q62" s="50">
        <f>7045.37+190.13</f>
        <v>7235.5</v>
      </c>
      <c r="R62" s="16">
        <f t="shared" si="4"/>
        <v>928.23999999999978</v>
      </c>
    </row>
    <row r="63" spans="1:18" s="6" customFormat="1" ht="90" x14ac:dyDescent="0.25">
      <c r="A63" s="33">
        <f t="shared" si="2"/>
        <v>51</v>
      </c>
      <c r="B63" s="21" t="s">
        <v>112</v>
      </c>
      <c r="C63" s="11">
        <v>1022602825134</v>
      </c>
      <c r="D63" s="9">
        <v>75403</v>
      </c>
      <c r="E63" s="1" t="s">
        <v>145</v>
      </c>
      <c r="F63" s="17">
        <v>1</v>
      </c>
      <c r="G63" s="19" t="s">
        <v>77</v>
      </c>
      <c r="H63" s="18" t="s">
        <v>78</v>
      </c>
      <c r="I63" s="8" t="s">
        <v>27</v>
      </c>
      <c r="J63" s="20" t="s">
        <v>79</v>
      </c>
      <c r="K63" s="45">
        <v>140</v>
      </c>
      <c r="L63" s="43">
        <v>11495</v>
      </c>
      <c r="M63" s="59">
        <f t="shared" si="0"/>
        <v>1.2179208351457156</v>
      </c>
      <c r="N63" s="44">
        <f>10511.69+405.49</f>
        <v>10917.18</v>
      </c>
      <c r="O63" s="43">
        <v>713417.59</v>
      </c>
      <c r="P63" s="60">
        <f t="shared" si="1"/>
        <v>1.5302650443480095</v>
      </c>
      <c r="Q63" s="50">
        <f>9493.84+405.49</f>
        <v>9899.33</v>
      </c>
      <c r="R63" s="16">
        <f t="shared" si="4"/>
        <v>1017.8500000000004</v>
      </c>
    </row>
    <row r="64" spans="1:18" s="6" customFormat="1" ht="90" x14ac:dyDescent="0.25">
      <c r="A64" s="33">
        <f t="shared" si="2"/>
        <v>52</v>
      </c>
      <c r="B64" s="21" t="s">
        <v>113</v>
      </c>
      <c r="C64" s="11">
        <v>1032601622240</v>
      </c>
      <c r="D64" s="9">
        <v>75403</v>
      </c>
      <c r="E64" s="1" t="s">
        <v>145</v>
      </c>
      <c r="F64" s="17">
        <v>1</v>
      </c>
      <c r="G64" s="19" t="s">
        <v>77</v>
      </c>
      <c r="H64" s="18" t="s">
        <v>78</v>
      </c>
      <c r="I64" s="8" t="s">
        <v>27</v>
      </c>
      <c r="J64" s="20" t="s">
        <v>79</v>
      </c>
      <c r="K64" s="45">
        <v>264</v>
      </c>
      <c r="L64" s="43">
        <v>11495</v>
      </c>
      <c r="M64" s="59">
        <f t="shared" si="0"/>
        <v>2.2966507177033493</v>
      </c>
      <c r="N64" s="44">
        <f>16294.64+597.42</f>
        <v>16892.059999999998</v>
      </c>
      <c r="O64" s="43">
        <v>713417.59</v>
      </c>
      <c r="P64" s="60">
        <f t="shared" si="1"/>
        <v>2.367766121382008</v>
      </c>
      <c r="Q64" s="50">
        <f>14253.31+597.42</f>
        <v>14850.73</v>
      </c>
      <c r="R64" s="16">
        <f t="shared" si="4"/>
        <v>2041.3299999999981</v>
      </c>
    </row>
    <row r="65" spans="1:18" s="6" customFormat="1" ht="90" x14ac:dyDescent="0.25">
      <c r="A65" s="33">
        <f t="shared" si="2"/>
        <v>53</v>
      </c>
      <c r="B65" s="21" t="s">
        <v>114</v>
      </c>
      <c r="C65" s="11">
        <v>1032601622240</v>
      </c>
      <c r="D65" s="9">
        <v>75403</v>
      </c>
      <c r="E65" s="1" t="s">
        <v>145</v>
      </c>
      <c r="F65" s="17">
        <v>1</v>
      </c>
      <c r="G65" s="19" t="s">
        <v>77</v>
      </c>
      <c r="H65" s="18" t="s">
        <v>78</v>
      </c>
      <c r="I65" s="8" t="s">
        <v>27</v>
      </c>
      <c r="J65" s="20" t="s">
        <v>79</v>
      </c>
      <c r="K65" s="45">
        <v>145</v>
      </c>
      <c r="L65" s="43">
        <v>11495</v>
      </c>
      <c r="M65" s="59">
        <f t="shared" si="0"/>
        <v>1.2614180078294912</v>
      </c>
      <c r="N65" s="44">
        <f>11643.1+349.32</f>
        <v>11992.42</v>
      </c>
      <c r="O65" s="43">
        <v>713417.59</v>
      </c>
      <c r="P65" s="60">
        <f t="shared" si="1"/>
        <v>1.6809818216004457</v>
      </c>
      <c r="Q65" s="50">
        <f>10208.26+349.32</f>
        <v>10557.58</v>
      </c>
      <c r="R65" s="16">
        <f t="shared" si="4"/>
        <v>1434.8400000000001</v>
      </c>
    </row>
    <row r="66" spans="1:18" s="6" customFormat="1" ht="90" x14ac:dyDescent="0.25">
      <c r="A66" s="33">
        <f t="shared" si="2"/>
        <v>54</v>
      </c>
      <c r="B66" s="22" t="s">
        <v>115</v>
      </c>
      <c r="C66" s="9">
        <v>1022602828698</v>
      </c>
      <c r="D66" s="9">
        <v>75404</v>
      </c>
      <c r="E66" s="1" t="s">
        <v>145</v>
      </c>
      <c r="F66" s="17">
        <v>1</v>
      </c>
      <c r="G66" s="19" t="s">
        <v>77</v>
      </c>
      <c r="H66" s="18" t="s">
        <v>78</v>
      </c>
      <c r="I66" s="8" t="s">
        <v>27</v>
      </c>
      <c r="J66" s="20" t="s">
        <v>79</v>
      </c>
      <c r="K66" s="45">
        <v>151</v>
      </c>
      <c r="L66" s="43">
        <v>11495</v>
      </c>
      <c r="M66" s="59">
        <f t="shared" si="0"/>
        <v>1.3136146150500219</v>
      </c>
      <c r="N66" s="44">
        <f>12253.09+378.73</f>
        <v>12631.82</v>
      </c>
      <c r="O66" s="43">
        <v>713417.59</v>
      </c>
      <c r="P66" s="60">
        <f t="shared" si="1"/>
        <v>1.7706067494074544</v>
      </c>
      <c r="Q66" s="50">
        <f>10431.8+378.73</f>
        <v>10810.529999999999</v>
      </c>
      <c r="R66" s="16">
        <f t="shared" si="4"/>
        <v>1821.2900000000009</v>
      </c>
    </row>
    <row r="67" spans="1:18" s="6" customFormat="1" ht="90" x14ac:dyDescent="0.25">
      <c r="A67" s="33">
        <f t="shared" si="2"/>
        <v>55</v>
      </c>
      <c r="B67" s="21" t="s">
        <v>116</v>
      </c>
      <c r="C67" s="11" t="s">
        <v>117</v>
      </c>
      <c r="D67" s="9">
        <v>75403</v>
      </c>
      <c r="E67" s="1" t="s">
        <v>145</v>
      </c>
      <c r="F67" s="17">
        <v>1</v>
      </c>
      <c r="G67" s="19" t="s">
        <v>77</v>
      </c>
      <c r="H67" s="18" t="s">
        <v>78</v>
      </c>
      <c r="I67" s="8" t="s">
        <v>27</v>
      </c>
      <c r="J67" s="20" t="s">
        <v>79</v>
      </c>
      <c r="K67" s="45">
        <v>189</v>
      </c>
      <c r="L67" s="43">
        <v>11495</v>
      </c>
      <c r="M67" s="59">
        <f t="shared" si="0"/>
        <v>1.6441931274467161</v>
      </c>
      <c r="N67" s="44">
        <f>14655.78+507.22</f>
        <v>15163</v>
      </c>
      <c r="O67" s="43">
        <v>713417.59</v>
      </c>
      <c r="P67" s="60">
        <f t="shared" si="1"/>
        <v>2.1254031597398657</v>
      </c>
      <c r="Q67" s="50">
        <f>13118.19+507.22</f>
        <v>13625.41</v>
      </c>
      <c r="R67" s="16">
        <f t="shared" si="4"/>
        <v>1537.5900000000001</v>
      </c>
    </row>
    <row r="68" spans="1:18" s="6" customFormat="1" ht="90" x14ac:dyDescent="0.25">
      <c r="A68" s="33">
        <f t="shared" si="2"/>
        <v>56</v>
      </c>
      <c r="B68" s="21" t="s">
        <v>118</v>
      </c>
      <c r="C68" s="9">
        <v>1022602820415</v>
      </c>
      <c r="D68" s="9">
        <v>75403</v>
      </c>
      <c r="E68" s="1" t="s">
        <v>145</v>
      </c>
      <c r="F68" s="17">
        <v>1</v>
      </c>
      <c r="G68" s="19" t="s">
        <v>119</v>
      </c>
      <c r="H68" s="18" t="s">
        <v>120</v>
      </c>
      <c r="I68" s="8" t="s">
        <v>27</v>
      </c>
      <c r="J68" s="20" t="s">
        <v>79</v>
      </c>
      <c r="K68" s="45">
        <v>689</v>
      </c>
      <c r="L68" s="43">
        <v>11495</v>
      </c>
      <c r="M68" s="59">
        <f t="shared" si="0"/>
        <v>5.9939103958242717</v>
      </c>
      <c r="N68" s="44">
        <v>47228.7</v>
      </c>
      <c r="O68" s="43">
        <v>713417.59</v>
      </c>
      <c r="P68" s="60">
        <f t="shared" si="1"/>
        <v>6.620063853485866</v>
      </c>
      <c r="Q68" s="50">
        <v>44790.85</v>
      </c>
      <c r="R68" s="16">
        <f t="shared" si="4"/>
        <v>2437.8499999999985</v>
      </c>
    </row>
    <row r="69" spans="1:18" s="6" customFormat="1" ht="90" x14ac:dyDescent="0.25">
      <c r="A69" s="33">
        <f t="shared" si="2"/>
        <v>57</v>
      </c>
      <c r="B69" s="21" t="s">
        <v>121</v>
      </c>
      <c r="C69" s="12">
        <v>1022602823825</v>
      </c>
      <c r="D69" s="9">
        <v>75403</v>
      </c>
      <c r="E69" s="1" t="s">
        <v>145</v>
      </c>
      <c r="F69" s="17">
        <v>1</v>
      </c>
      <c r="G69" s="19" t="s">
        <v>119</v>
      </c>
      <c r="H69" s="18" t="s">
        <v>120</v>
      </c>
      <c r="I69" s="8" t="s">
        <v>27</v>
      </c>
      <c r="J69" s="20" t="s">
        <v>79</v>
      </c>
      <c r="K69" s="45">
        <v>479</v>
      </c>
      <c r="L69" s="43">
        <v>11495</v>
      </c>
      <c r="M69" s="59">
        <f t="shared" si="0"/>
        <v>4.1670291431056983</v>
      </c>
      <c r="N69" s="44">
        <v>30226.74</v>
      </c>
      <c r="O69" s="43">
        <v>713417.59</v>
      </c>
      <c r="P69" s="60">
        <f t="shared" si="1"/>
        <v>4.236893009604656</v>
      </c>
      <c r="Q69" s="50">
        <v>27498.06</v>
      </c>
      <c r="R69" s="16">
        <f t="shared" si="4"/>
        <v>2728.6800000000003</v>
      </c>
    </row>
    <row r="70" spans="1:18" s="6" customFormat="1" ht="90" x14ac:dyDescent="0.25">
      <c r="A70" s="33">
        <f t="shared" si="2"/>
        <v>58</v>
      </c>
      <c r="B70" s="21" t="s">
        <v>122</v>
      </c>
      <c r="C70" s="12">
        <v>1022602820591</v>
      </c>
      <c r="D70" s="9">
        <v>75403</v>
      </c>
      <c r="E70" s="1" t="s">
        <v>145</v>
      </c>
      <c r="F70" s="17">
        <v>1</v>
      </c>
      <c r="G70" s="19" t="s">
        <v>119</v>
      </c>
      <c r="H70" s="18" t="s">
        <v>120</v>
      </c>
      <c r="I70" s="8" t="s">
        <v>27</v>
      </c>
      <c r="J70" s="20" t="s">
        <v>79</v>
      </c>
      <c r="K70" s="45">
        <v>476</v>
      </c>
      <c r="L70" s="43">
        <v>11495</v>
      </c>
      <c r="M70" s="59">
        <f t="shared" si="0"/>
        <v>4.1409308394954323</v>
      </c>
      <c r="N70" s="44">
        <v>22778.75</v>
      </c>
      <c r="O70" s="43">
        <v>713417.59</v>
      </c>
      <c r="P70" s="60">
        <f t="shared" si="1"/>
        <v>3.1929055744196049</v>
      </c>
      <c r="Q70" s="50">
        <v>21711.15</v>
      </c>
      <c r="R70" s="16">
        <f t="shared" si="4"/>
        <v>1067.5999999999985</v>
      </c>
    </row>
    <row r="71" spans="1:18" s="6" customFormat="1" ht="90" x14ac:dyDescent="0.25">
      <c r="A71" s="33">
        <f t="shared" si="2"/>
        <v>59</v>
      </c>
      <c r="B71" s="21" t="s">
        <v>123</v>
      </c>
      <c r="C71" s="12">
        <v>1022602820613</v>
      </c>
      <c r="D71" s="9">
        <v>75403</v>
      </c>
      <c r="E71" s="1" t="s">
        <v>145</v>
      </c>
      <c r="F71" s="17">
        <v>1</v>
      </c>
      <c r="G71" s="19" t="s">
        <v>119</v>
      </c>
      <c r="H71" s="18" t="s">
        <v>120</v>
      </c>
      <c r="I71" s="8" t="s">
        <v>27</v>
      </c>
      <c r="J71" s="20" t="s">
        <v>79</v>
      </c>
      <c r="K71" s="45">
        <v>505</v>
      </c>
      <c r="L71" s="43">
        <v>11495</v>
      </c>
      <c r="M71" s="59">
        <f t="shared" si="0"/>
        <v>4.393214441061331</v>
      </c>
      <c r="N71" s="44">
        <v>35722.49</v>
      </c>
      <c r="O71" s="43">
        <v>713417.59</v>
      </c>
      <c r="P71" s="60">
        <f t="shared" si="1"/>
        <v>5.0072342623343502</v>
      </c>
      <c r="Q71" s="50">
        <v>33709.870000000003</v>
      </c>
      <c r="R71" s="16">
        <f t="shared" si="4"/>
        <v>2012.6199999999953</v>
      </c>
    </row>
    <row r="72" spans="1:18" s="6" customFormat="1" ht="90" x14ac:dyDescent="0.25">
      <c r="A72" s="33">
        <f t="shared" si="2"/>
        <v>60</v>
      </c>
      <c r="B72" s="21" t="s">
        <v>124</v>
      </c>
      <c r="C72" s="12">
        <v>1022602822461</v>
      </c>
      <c r="D72" s="9">
        <v>75403</v>
      </c>
      <c r="E72" s="1" t="s">
        <v>145</v>
      </c>
      <c r="F72" s="17">
        <v>1</v>
      </c>
      <c r="G72" s="19" t="s">
        <v>119</v>
      </c>
      <c r="H72" s="18" t="s">
        <v>120</v>
      </c>
      <c r="I72" s="8" t="s">
        <v>27</v>
      </c>
      <c r="J72" s="20" t="s">
        <v>79</v>
      </c>
      <c r="K72" s="45">
        <v>682</v>
      </c>
      <c r="L72" s="43">
        <v>11495</v>
      </c>
      <c r="M72" s="59">
        <f t="shared" si="0"/>
        <v>5.9330143540669855</v>
      </c>
      <c r="N72" s="44">
        <v>28937.49</v>
      </c>
      <c r="O72" s="43">
        <v>713417.59</v>
      </c>
      <c r="P72" s="60">
        <f t="shared" si="1"/>
        <v>4.0561783737347996</v>
      </c>
      <c r="Q72" s="50">
        <v>27206.37</v>
      </c>
      <c r="R72" s="16">
        <f t="shared" si="4"/>
        <v>1731.1200000000026</v>
      </c>
    </row>
    <row r="73" spans="1:18" s="6" customFormat="1" ht="90" x14ac:dyDescent="0.25">
      <c r="A73" s="33">
        <f t="shared" si="2"/>
        <v>61</v>
      </c>
      <c r="B73" s="21" t="s">
        <v>125</v>
      </c>
      <c r="C73" s="9">
        <v>1022602820558</v>
      </c>
      <c r="D73" s="9">
        <v>75404</v>
      </c>
      <c r="E73" s="1" t="s">
        <v>145</v>
      </c>
      <c r="F73" s="17">
        <v>1</v>
      </c>
      <c r="G73" s="19" t="s">
        <v>119</v>
      </c>
      <c r="H73" s="18" t="s">
        <v>120</v>
      </c>
      <c r="I73" s="8" t="s">
        <v>27</v>
      </c>
      <c r="J73" s="20" t="s">
        <v>79</v>
      </c>
      <c r="K73" s="45">
        <v>245</v>
      </c>
      <c r="L73" s="43">
        <v>11495</v>
      </c>
      <c r="M73" s="59">
        <f t="shared" si="0"/>
        <v>2.1313614615050023</v>
      </c>
      <c r="N73" s="44">
        <v>20925.79</v>
      </c>
      <c r="O73" s="43">
        <v>713417.59</v>
      </c>
      <c r="P73" s="60">
        <f t="shared" si="1"/>
        <v>2.9331755052465138</v>
      </c>
      <c r="Q73" s="50">
        <f t="shared" si="3"/>
        <v>20925.79</v>
      </c>
      <c r="R73" s="16" t="s">
        <v>29</v>
      </c>
    </row>
    <row r="74" spans="1:18" s="6" customFormat="1" ht="90" x14ac:dyDescent="0.25">
      <c r="A74" s="33">
        <f t="shared" si="2"/>
        <v>62</v>
      </c>
      <c r="B74" s="21" t="s">
        <v>126</v>
      </c>
      <c r="C74" s="9">
        <v>1022602820635</v>
      </c>
      <c r="D74" s="9">
        <v>75404</v>
      </c>
      <c r="E74" s="1" t="s">
        <v>145</v>
      </c>
      <c r="F74" s="17">
        <v>1</v>
      </c>
      <c r="G74" s="19" t="s">
        <v>119</v>
      </c>
      <c r="H74" s="18" t="s">
        <v>120</v>
      </c>
      <c r="I74" s="8" t="s">
        <v>27</v>
      </c>
      <c r="J74" s="20" t="s">
        <v>79</v>
      </c>
      <c r="K74" s="45">
        <v>199</v>
      </c>
      <c r="L74" s="43">
        <v>11495</v>
      </c>
      <c r="M74" s="59">
        <f t="shared" si="0"/>
        <v>1.7311874728142669</v>
      </c>
      <c r="N74" s="44">
        <v>14529.13</v>
      </c>
      <c r="O74" s="43">
        <v>713417.59</v>
      </c>
      <c r="P74" s="60">
        <f t="shared" si="1"/>
        <v>2.0365533740203965</v>
      </c>
      <c r="Q74" s="50">
        <f t="shared" si="3"/>
        <v>14529.13</v>
      </c>
      <c r="R74" s="16" t="s">
        <v>29</v>
      </c>
    </row>
    <row r="75" spans="1:18" s="6" customFormat="1" ht="90" x14ac:dyDescent="0.25">
      <c r="A75" s="33">
        <f t="shared" si="2"/>
        <v>63</v>
      </c>
      <c r="B75" s="21" t="s">
        <v>127</v>
      </c>
      <c r="C75" s="9">
        <v>1022602820635</v>
      </c>
      <c r="D75" s="9">
        <v>75404</v>
      </c>
      <c r="E75" s="1" t="s">
        <v>145</v>
      </c>
      <c r="F75" s="17">
        <v>1</v>
      </c>
      <c r="G75" s="19" t="s">
        <v>119</v>
      </c>
      <c r="H75" s="18" t="s">
        <v>120</v>
      </c>
      <c r="I75" s="8" t="s">
        <v>27</v>
      </c>
      <c r="J75" s="20" t="s">
        <v>79</v>
      </c>
      <c r="K75" s="45">
        <v>231</v>
      </c>
      <c r="L75" s="43">
        <v>11495</v>
      </c>
      <c r="M75" s="59">
        <f t="shared" si="0"/>
        <v>2.0095693779904304</v>
      </c>
      <c r="N75" s="44">
        <v>22851.58</v>
      </c>
      <c r="O75" s="43">
        <v>713417.59</v>
      </c>
      <c r="P75" s="60">
        <f t="shared" si="1"/>
        <v>3.2031141816954642</v>
      </c>
      <c r="Q75" s="50">
        <f t="shared" si="3"/>
        <v>22851.58</v>
      </c>
      <c r="R75" s="16" t="s">
        <v>29</v>
      </c>
    </row>
    <row r="76" spans="1:18" s="6" customFormat="1" ht="90" x14ac:dyDescent="0.25">
      <c r="A76" s="33">
        <f t="shared" si="2"/>
        <v>64</v>
      </c>
      <c r="B76" s="21" t="s">
        <v>128</v>
      </c>
      <c r="C76" s="13">
        <v>1022602820426</v>
      </c>
      <c r="D76" s="9">
        <v>75403</v>
      </c>
      <c r="E76" s="1" t="s">
        <v>145</v>
      </c>
      <c r="F76" s="17">
        <v>1</v>
      </c>
      <c r="G76" s="19" t="s">
        <v>119</v>
      </c>
      <c r="H76" s="18" t="s">
        <v>120</v>
      </c>
      <c r="I76" s="8" t="s">
        <v>27</v>
      </c>
      <c r="J76" s="20" t="s">
        <v>79</v>
      </c>
      <c r="K76" s="45">
        <v>522</v>
      </c>
      <c r="L76" s="43">
        <v>11495</v>
      </c>
      <c r="M76" s="59">
        <f t="shared" si="0"/>
        <v>4.5411048281861683</v>
      </c>
      <c r="N76" s="44">
        <v>38164.97</v>
      </c>
      <c r="O76" s="43">
        <v>713417.59</v>
      </c>
      <c r="P76" s="60">
        <f t="shared" si="1"/>
        <v>5.3495975617870597</v>
      </c>
      <c r="Q76" s="50">
        <v>36742.43</v>
      </c>
      <c r="R76" s="16">
        <f t="shared" si="4"/>
        <v>1422.5400000000009</v>
      </c>
    </row>
    <row r="77" spans="1:18" s="6" customFormat="1" ht="90" x14ac:dyDescent="0.25">
      <c r="A77" s="33">
        <f t="shared" si="2"/>
        <v>65</v>
      </c>
      <c r="B77" s="21" t="s">
        <v>129</v>
      </c>
      <c r="C77" s="9">
        <v>1022602823737</v>
      </c>
      <c r="D77" s="9">
        <v>75404</v>
      </c>
      <c r="E77" s="1" t="s">
        <v>145</v>
      </c>
      <c r="F77" s="17">
        <v>1</v>
      </c>
      <c r="G77" s="19" t="s">
        <v>119</v>
      </c>
      <c r="H77" s="18" t="s">
        <v>120</v>
      </c>
      <c r="I77" s="8" t="s">
        <v>27</v>
      </c>
      <c r="J77" s="20" t="s">
        <v>79</v>
      </c>
      <c r="K77" s="45">
        <v>132</v>
      </c>
      <c r="L77" s="43">
        <v>11495</v>
      </c>
      <c r="M77" s="59">
        <f t="shared" si="0"/>
        <v>1.1483253588516746</v>
      </c>
      <c r="N77" s="44">
        <v>14153.18</v>
      </c>
      <c r="O77" s="43">
        <v>713417.59</v>
      </c>
      <c r="P77" s="60">
        <f t="shared" si="1"/>
        <v>1.9838563274000576</v>
      </c>
      <c r="Q77" s="50">
        <f t="shared" si="3"/>
        <v>14153.18</v>
      </c>
      <c r="R77" s="16" t="s">
        <v>29</v>
      </c>
    </row>
    <row r="78" spans="1:18" s="6" customFormat="1" ht="90" x14ac:dyDescent="0.25">
      <c r="A78" s="33">
        <f t="shared" si="2"/>
        <v>66</v>
      </c>
      <c r="B78" s="21" t="s">
        <v>130</v>
      </c>
      <c r="C78" s="11">
        <v>1022602820602</v>
      </c>
      <c r="D78" s="9">
        <v>75403</v>
      </c>
      <c r="E78" s="1" t="s">
        <v>145</v>
      </c>
      <c r="F78" s="17">
        <v>1</v>
      </c>
      <c r="G78" s="19" t="s">
        <v>119</v>
      </c>
      <c r="H78" s="18" t="s">
        <v>120</v>
      </c>
      <c r="I78" s="8" t="s">
        <v>27</v>
      </c>
      <c r="J78" s="20" t="s">
        <v>79</v>
      </c>
      <c r="K78" s="45">
        <v>199</v>
      </c>
      <c r="L78" s="43">
        <v>11495</v>
      </c>
      <c r="M78" s="59">
        <f t="shared" ref="M78:M93" si="5">K78/L78*100</f>
        <v>1.7311874728142669</v>
      </c>
      <c r="N78" s="44">
        <v>17853.14</v>
      </c>
      <c r="O78" s="43">
        <v>713417.59</v>
      </c>
      <c r="P78" s="60">
        <f t="shared" ref="P78:P93" si="6">N78/O78*100</f>
        <v>2.5024810504041541</v>
      </c>
      <c r="Q78" s="50">
        <v>16153.78</v>
      </c>
      <c r="R78" s="16">
        <f t="shared" si="4"/>
        <v>1699.3599999999988</v>
      </c>
    </row>
    <row r="79" spans="1:18" s="6" customFormat="1" ht="90" x14ac:dyDescent="0.25">
      <c r="A79" s="33">
        <f t="shared" ref="A79:A113" si="7">ROW(A67)</f>
        <v>67</v>
      </c>
      <c r="B79" s="21" t="s">
        <v>131</v>
      </c>
      <c r="C79" s="12">
        <v>1022602823858</v>
      </c>
      <c r="D79" s="9">
        <v>75403</v>
      </c>
      <c r="E79" s="1" t="s">
        <v>145</v>
      </c>
      <c r="F79" s="17">
        <v>1</v>
      </c>
      <c r="G79" s="19" t="s">
        <v>119</v>
      </c>
      <c r="H79" s="18" t="s">
        <v>120</v>
      </c>
      <c r="I79" s="8" t="s">
        <v>27</v>
      </c>
      <c r="J79" s="20" t="s">
        <v>79</v>
      </c>
      <c r="K79" s="45">
        <v>781</v>
      </c>
      <c r="L79" s="43">
        <v>11495</v>
      </c>
      <c r="M79" s="59">
        <f t="shared" si="5"/>
        <v>6.7942583732057411</v>
      </c>
      <c r="N79" s="44">
        <v>30691.45</v>
      </c>
      <c r="O79" s="43">
        <v>713417.59</v>
      </c>
      <c r="P79" s="60">
        <f t="shared" si="6"/>
        <v>4.3020315773262618</v>
      </c>
      <c r="Q79" s="50">
        <v>28997.49</v>
      </c>
      <c r="R79" s="16">
        <f t="shared" si="4"/>
        <v>1693.9599999999991</v>
      </c>
    </row>
    <row r="80" spans="1:18" s="6" customFormat="1" ht="90" x14ac:dyDescent="0.25">
      <c r="A80" s="33">
        <f t="shared" si="7"/>
        <v>68</v>
      </c>
      <c r="B80" s="21" t="s">
        <v>132</v>
      </c>
      <c r="C80" s="9">
        <v>1022602820624</v>
      </c>
      <c r="D80" s="9">
        <v>75404</v>
      </c>
      <c r="E80" s="1" t="s">
        <v>145</v>
      </c>
      <c r="F80" s="17">
        <v>1</v>
      </c>
      <c r="G80" s="19" t="s">
        <v>119</v>
      </c>
      <c r="H80" s="18" t="s">
        <v>120</v>
      </c>
      <c r="I80" s="8" t="s">
        <v>27</v>
      </c>
      <c r="J80" s="20" t="s">
        <v>79</v>
      </c>
      <c r="K80" s="45">
        <v>235</v>
      </c>
      <c r="L80" s="43">
        <v>11495</v>
      </c>
      <c r="M80" s="59">
        <f t="shared" si="5"/>
        <v>2.044367116137451</v>
      </c>
      <c r="N80" s="44">
        <v>19141.48</v>
      </c>
      <c r="O80" s="43">
        <v>713417.59</v>
      </c>
      <c r="P80" s="60">
        <f t="shared" si="6"/>
        <v>2.6830681312469462</v>
      </c>
      <c r="Q80" s="50">
        <f t="shared" si="3"/>
        <v>19141.48</v>
      </c>
      <c r="R80" s="16" t="s">
        <v>29</v>
      </c>
    </row>
    <row r="81" spans="1:18" s="6" customFormat="1" ht="90" x14ac:dyDescent="0.25">
      <c r="A81" s="33">
        <f t="shared" si="7"/>
        <v>69</v>
      </c>
      <c r="B81" s="21" t="s">
        <v>133</v>
      </c>
      <c r="C81" s="9">
        <v>1022602823836</v>
      </c>
      <c r="D81" s="9">
        <v>75404</v>
      </c>
      <c r="E81" s="1" t="s">
        <v>145</v>
      </c>
      <c r="F81" s="17">
        <v>1</v>
      </c>
      <c r="G81" s="19" t="s">
        <v>119</v>
      </c>
      <c r="H81" s="18" t="s">
        <v>120</v>
      </c>
      <c r="I81" s="8" t="s">
        <v>27</v>
      </c>
      <c r="J81" s="20" t="s">
        <v>79</v>
      </c>
      <c r="K81" s="45">
        <v>220</v>
      </c>
      <c r="L81" s="43">
        <v>11495</v>
      </c>
      <c r="M81" s="59">
        <f t="shared" si="5"/>
        <v>1.9138755980861244</v>
      </c>
      <c r="N81" s="44">
        <v>21872.34</v>
      </c>
      <c r="O81" s="43">
        <v>713417.59</v>
      </c>
      <c r="P81" s="60">
        <f t="shared" si="6"/>
        <v>3.0658537589464259</v>
      </c>
      <c r="Q81" s="50">
        <f t="shared" si="3"/>
        <v>21872.34</v>
      </c>
      <c r="R81" s="16">
        <f t="shared" si="4"/>
        <v>0</v>
      </c>
    </row>
    <row r="82" spans="1:18" s="6" customFormat="1" ht="90" x14ac:dyDescent="0.25">
      <c r="A82" s="33">
        <f t="shared" si="7"/>
        <v>70</v>
      </c>
      <c r="B82" s="21" t="s">
        <v>134</v>
      </c>
      <c r="C82" s="11">
        <v>1022602823715</v>
      </c>
      <c r="D82" s="9">
        <v>75403</v>
      </c>
      <c r="E82" s="1" t="s">
        <v>145</v>
      </c>
      <c r="F82" s="17">
        <v>1</v>
      </c>
      <c r="G82" s="19" t="s">
        <v>119</v>
      </c>
      <c r="H82" s="18" t="s">
        <v>120</v>
      </c>
      <c r="I82" s="8" t="s">
        <v>27</v>
      </c>
      <c r="J82" s="20" t="s">
        <v>79</v>
      </c>
      <c r="K82" s="45">
        <v>285</v>
      </c>
      <c r="L82" s="43">
        <v>11495</v>
      </c>
      <c r="M82" s="59">
        <f t="shared" si="5"/>
        <v>2.4793388429752068</v>
      </c>
      <c r="N82" s="44">
        <v>19240.82</v>
      </c>
      <c r="O82" s="43">
        <v>713417.59</v>
      </c>
      <c r="P82" s="60">
        <f t="shared" si="6"/>
        <v>2.6969926547507752</v>
      </c>
      <c r="Q82" s="50">
        <v>17768.55</v>
      </c>
      <c r="R82" s="16">
        <f t="shared" si="4"/>
        <v>1472.2700000000004</v>
      </c>
    </row>
    <row r="83" spans="1:18" s="6" customFormat="1" ht="90" x14ac:dyDescent="0.25">
      <c r="A83" s="33">
        <f t="shared" si="7"/>
        <v>71</v>
      </c>
      <c r="B83" s="21" t="s">
        <v>135</v>
      </c>
      <c r="C83" s="9">
        <v>1022602823770</v>
      </c>
      <c r="D83" s="9">
        <v>75404</v>
      </c>
      <c r="E83" s="1" t="s">
        <v>145</v>
      </c>
      <c r="F83" s="17">
        <v>1</v>
      </c>
      <c r="G83" s="19" t="s">
        <v>136</v>
      </c>
      <c r="H83" s="18" t="s">
        <v>120</v>
      </c>
      <c r="I83" s="8" t="s">
        <v>27</v>
      </c>
      <c r="J83" s="20" t="s">
        <v>79</v>
      </c>
      <c r="K83" s="45">
        <v>146</v>
      </c>
      <c r="L83" s="43">
        <v>11495</v>
      </c>
      <c r="M83" s="59">
        <f t="shared" si="5"/>
        <v>1.2701174423662462</v>
      </c>
      <c r="N83" s="44">
        <v>11213.86</v>
      </c>
      <c r="O83" s="43">
        <v>713417.59</v>
      </c>
      <c r="P83" s="60">
        <f t="shared" si="6"/>
        <v>1.5718507865778866</v>
      </c>
      <c r="Q83" s="50">
        <f t="shared" si="3"/>
        <v>11213.86</v>
      </c>
      <c r="R83" s="16" t="s">
        <v>29</v>
      </c>
    </row>
    <row r="84" spans="1:18" s="6" customFormat="1" ht="90" x14ac:dyDescent="0.25">
      <c r="A84" s="33">
        <f t="shared" si="7"/>
        <v>72</v>
      </c>
      <c r="B84" s="22" t="s">
        <v>137</v>
      </c>
      <c r="C84" s="11">
        <v>1022602823693</v>
      </c>
      <c r="D84" s="9">
        <v>75403</v>
      </c>
      <c r="E84" s="1" t="s">
        <v>145</v>
      </c>
      <c r="F84" s="17">
        <v>1</v>
      </c>
      <c r="G84" s="19" t="s">
        <v>119</v>
      </c>
      <c r="H84" s="18" t="s">
        <v>120</v>
      </c>
      <c r="I84" s="8" t="s">
        <v>27</v>
      </c>
      <c r="J84" s="20" t="s">
        <v>79</v>
      </c>
      <c r="K84" s="45">
        <v>364</v>
      </c>
      <c r="L84" s="43">
        <v>11495</v>
      </c>
      <c r="M84" s="59">
        <f t="shared" si="5"/>
        <v>3.1665941713788599</v>
      </c>
      <c r="N84" s="44">
        <v>18494.59</v>
      </c>
      <c r="O84" s="43">
        <v>713417.59</v>
      </c>
      <c r="P84" s="60">
        <f t="shared" si="6"/>
        <v>2.592393327447954</v>
      </c>
      <c r="Q84" s="50">
        <v>17011.28</v>
      </c>
      <c r="R84" s="16">
        <f t="shared" si="4"/>
        <v>1483.3100000000013</v>
      </c>
    </row>
    <row r="85" spans="1:18" s="6" customFormat="1" ht="90" x14ac:dyDescent="0.25">
      <c r="A85" s="33">
        <f t="shared" si="7"/>
        <v>73</v>
      </c>
      <c r="B85" s="21" t="s">
        <v>138</v>
      </c>
      <c r="C85" s="11" t="s">
        <v>139</v>
      </c>
      <c r="D85" s="9">
        <v>75403</v>
      </c>
      <c r="E85" s="1" t="s">
        <v>145</v>
      </c>
      <c r="F85" s="17">
        <v>1</v>
      </c>
      <c r="G85" s="19" t="s">
        <v>140</v>
      </c>
      <c r="H85" s="18" t="s">
        <v>141</v>
      </c>
      <c r="I85" s="8" t="s">
        <v>27</v>
      </c>
      <c r="J85" s="20" t="s">
        <v>79</v>
      </c>
      <c r="K85" s="44">
        <v>1407</v>
      </c>
      <c r="L85" s="43">
        <v>11495</v>
      </c>
      <c r="M85" s="59">
        <f t="shared" si="5"/>
        <v>12.240104393214441</v>
      </c>
      <c r="N85" s="44">
        <v>11097.47</v>
      </c>
      <c r="O85" s="43">
        <v>713417.59</v>
      </c>
      <c r="P85" s="60">
        <f t="shared" si="6"/>
        <v>1.5555363584461099</v>
      </c>
      <c r="Q85" s="50">
        <v>11009.27</v>
      </c>
      <c r="R85" s="16">
        <f t="shared" si="4"/>
        <v>88.199999999998909</v>
      </c>
    </row>
    <row r="86" spans="1:18" s="6" customFormat="1" ht="90" x14ac:dyDescent="0.25">
      <c r="A86" s="33">
        <f t="shared" si="7"/>
        <v>74</v>
      </c>
      <c r="B86" s="21" t="s">
        <v>142</v>
      </c>
      <c r="C86" s="11">
        <v>1022602820514</v>
      </c>
      <c r="D86" s="9">
        <v>75403</v>
      </c>
      <c r="E86" s="1" t="s">
        <v>145</v>
      </c>
      <c r="F86" s="17">
        <v>1</v>
      </c>
      <c r="G86" s="19" t="s">
        <v>140</v>
      </c>
      <c r="H86" s="18" t="s">
        <v>141</v>
      </c>
      <c r="I86" s="8" t="s">
        <v>27</v>
      </c>
      <c r="J86" s="20" t="s">
        <v>79</v>
      </c>
      <c r="K86" s="44">
        <v>523</v>
      </c>
      <c r="L86" s="43">
        <v>11495</v>
      </c>
      <c r="M86" s="59">
        <f t="shared" si="5"/>
        <v>4.5498042627229225</v>
      </c>
      <c r="N86" s="44">
        <v>9017.51</v>
      </c>
      <c r="O86" s="43">
        <v>713417.59</v>
      </c>
      <c r="P86" s="60">
        <f t="shared" si="6"/>
        <v>1.2639876176868587</v>
      </c>
      <c r="Q86" s="50">
        <v>8960.61</v>
      </c>
      <c r="R86" s="16">
        <f t="shared" si="4"/>
        <v>56.899999999999636</v>
      </c>
    </row>
    <row r="87" spans="1:18" s="6" customFormat="1" ht="90" x14ac:dyDescent="0.25">
      <c r="A87" s="33">
        <f t="shared" si="7"/>
        <v>75</v>
      </c>
      <c r="B87" s="21" t="s">
        <v>143</v>
      </c>
      <c r="C87" s="11">
        <v>1042600551510</v>
      </c>
      <c r="D87" s="9">
        <v>75403</v>
      </c>
      <c r="E87" s="1" t="s">
        <v>145</v>
      </c>
      <c r="F87" s="17">
        <v>1</v>
      </c>
      <c r="G87" s="19" t="s">
        <v>140</v>
      </c>
      <c r="H87" s="18" t="s">
        <v>141</v>
      </c>
      <c r="I87" s="8" t="s">
        <v>27</v>
      </c>
      <c r="J87" s="20" t="s">
        <v>79</v>
      </c>
      <c r="K87" s="44">
        <v>302</v>
      </c>
      <c r="L87" s="43">
        <v>11495</v>
      </c>
      <c r="M87" s="59">
        <f t="shared" si="5"/>
        <v>2.6272292301000437</v>
      </c>
      <c r="N87" s="44">
        <v>7106.59</v>
      </c>
      <c r="O87" s="43">
        <v>713417.59</v>
      </c>
      <c r="P87" s="60">
        <f t="shared" si="6"/>
        <v>0.99613327448234079</v>
      </c>
      <c r="Q87" s="50">
        <v>2213.27</v>
      </c>
      <c r="R87" s="16">
        <f t="shared" si="4"/>
        <v>4893.32</v>
      </c>
    </row>
    <row r="88" spans="1:18" s="27" customFormat="1" ht="97.5" customHeight="1" x14ac:dyDescent="0.2">
      <c r="A88" s="33">
        <f t="shared" si="7"/>
        <v>76</v>
      </c>
      <c r="B88" s="8" t="s">
        <v>148</v>
      </c>
      <c r="C88" s="28">
        <v>1172651027251</v>
      </c>
      <c r="D88" s="29">
        <v>75404</v>
      </c>
      <c r="E88" s="8" t="s">
        <v>147</v>
      </c>
      <c r="F88" s="7">
        <v>100</v>
      </c>
      <c r="G88" s="7" t="s">
        <v>160</v>
      </c>
      <c r="H88" s="8" t="s">
        <v>161</v>
      </c>
      <c r="I88" s="1" t="s">
        <v>27</v>
      </c>
      <c r="J88" s="7" t="s">
        <v>146</v>
      </c>
      <c r="K88" s="29">
        <v>13</v>
      </c>
      <c r="L88" s="29">
        <v>13</v>
      </c>
      <c r="M88" s="59">
        <f t="shared" si="5"/>
        <v>100</v>
      </c>
      <c r="N88" s="29" t="s">
        <v>29</v>
      </c>
      <c r="O88" s="29" t="s">
        <v>29</v>
      </c>
      <c r="P88" s="60" t="e">
        <f t="shared" si="6"/>
        <v>#VALUE!</v>
      </c>
      <c r="Q88" s="29" t="s">
        <v>29</v>
      </c>
      <c r="R88" s="30" t="s">
        <v>29</v>
      </c>
    </row>
    <row r="89" spans="1:18" s="27" customFormat="1" ht="101.25" x14ac:dyDescent="0.2">
      <c r="A89" s="33">
        <f t="shared" si="7"/>
        <v>77</v>
      </c>
      <c r="B89" s="31" t="s">
        <v>149</v>
      </c>
      <c r="C89" s="28" t="s">
        <v>155</v>
      </c>
      <c r="D89" s="29" t="s">
        <v>156</v>
      </c>
      <c r="E89" s="8" t="s">
        <v>147</v>
      </c>
      <c r="F89" s="7">
        <v>100</v>
      </c>
      <c r="G89" s="7" t="s">
        <v>157</v>
      </c>
      <c r="H89" s="8" t="s">
        <v>158</v>
      </c>
      <c r="I89" s="1" t="s">
        <v>27</v>
      </c>
      <c r="J89" s="7" t="s">
        <v>159</v>
      </c>
      <c r="K89" s="29">
        <v>22632</v>
      </c>
      <c r="L89" s="29">
        <v>22632</v>
      </c>
      <c r="M89" s="59">
        <f t="shared" si="5"/>
        <v>100</v>
      </c>
      <c r="N89" s="29" t="s">
        <v>29</v>
      </c>
      <c r="O89" s="29" t="s">
        <v>29</v>
      </c>
      <c r="P89" s="60" t="s">
        <v>29</v>
      </c>
      <c r="Q89" s="29">
        <v>5477.18</v>
      </c>
      <c r="R89" s="30" t="s">
        <v>29</v>
      </c>
    </row>
    <row r="90" spans="1:18" s="27" customFormat="1" ht="78.75" x14ac:dyDescent="0.2">
      <c r="A90" s="33">
        <f t="shared" si="7"/>
        <v>78</v>
      </c>
      <c r="B90" s="34" t="s">
        <v>165</v>
      </c>
      <c r="C90" s="9">
        <v>1122651000890</v>
      </c>
      <c r="D90" s="9">
        <v>75403</v>
      </c>
      <c r="E90" s="8" t="s">
        <v>147</v>
      </c>
      <c r="F90" s="17">
        <v>1</v>
      </c>
      <c r="G90" s="19" t="s">
        <v>166</v>
      </c>
      <c r="H90" s="18" t="s">
        <v>167</v>
      </c>
      <c r="I90" s="35" t="s">
        <v>168</v>
      </c>
      <c r="J90" s="20" t="s">
        <v>79</v>
      </c>
      <c r="K90" s="43">
        <v>13027</v>
      </c>
      <c r="L90" s="43">
        <v>24246</v>
      </c>
      <c r="M90" s="59">
        <f t="shared" si="5"/>
        <v>53.728450053617095</v>
      </c>
      <c r="N90" s="43" t="s">
        <v>29</v>
      </c>
      <c r="O90" s="43" t="s">
        <v>29</v>
      </c>
      <c r="P90" s="60" t="s">
        <v>29</v>
      </c>
      <c r="Q90" s="50">
        <v>2415.38</v>
      </c>
      <c r="R90" s="16" t="s">
        <v>29</v>
      </c>
    </row>
    <row r="91" spans="1:18" s="27" customFormat="1" ht="78.75" x14ac:dyDescent="0.2">
      <c r="A91" s="33">
        <f t="shared" si="7"/>
        <v>79</v>
      </c>
      <c r="B91" s="31" t="s">
        <v>150</v>
      </c>
      <c r="C91" s="28">
        <v>1162651054961</v>
      </c>
      <c r="D91" s="29">
        <v>75404</v>
      </c>
      <c r="E91" s="8" t="s">
        <v>147</v>
      </c>
      <c r="F91" s="7">
        <v>100</v>
      </c>
      <c r="G91" s="7" t="s">
        <v>152</v>
      </c>
      <c r="H91" s="8" t="s">
        <v>153</v>
      </c>
      <c r="I91" s="1" t="s">
        <v>27</v>
      </c>
      <c r="J91" s="7" t="s">
        <v>154</v>
      </c>
      <c r="K91" s="29">
        <v>1000</v>
      </c>
      <c r="L91" s="29">
        <v>1000</v>
      </c>
      <c r="M91" s="59">
        <f t="shared" si="5"/>
        <v>100</v>
      </c>
      <c r="N91" s="29">
        <v>72800</v>
      </c>
      <c r="O91" s="29">
        <v>72800</v>
      </c>
      <c r="P91" s="60">
        <f t="shared" si="6"/>
        <v>100</v>
      </c>
      <c r="Q91" s="29"/>
      <c r="R91" s="32" t="s">
        <v>173</v>
      </c>
    </row>
    <row r="92" spans="1:18" s="27" customFormat="1" ht="78.75" x14ac:dyDescent="0.2">
      <c r="A92" s="33">
        <f t="shared" si="7"/>
        <v>80</v>
      </c>
      <c r="B92" s="8" t="s">
        <v>169</v>
      </c>
      <c r="C92" s="28">
        <v>1152651030630</v>
      </c>
      <c r="D92" s="29">
        <v>75404</v>
      </c>
      <c r="E92" s="8" t="s">
        <v>147</v>
      </c>
      <c r="F92" s="7">
        <v>100</v>
      </c>
      <c r="G92" s="7" t="s">
        <v>162</v>
      </c>
      <c r="H92" s="8" t="s">
        <v>163</v>
      </c>
      <c r="I92" s="1" t="s">
        <v>27</v>
      </c>
      <c r="J92" s="7" t="s">
        <v>164</v>
      </c>
      <c r="K92" s="29">
        <v>101</v>
      </c>
      <c r="L92" s="29">
        <v>108</v>
      </c>
      <c r="M92" s="59">
        <f t="shared" si="5"/>
        <v>93.518518518518519</v>
      </c>
      <c r="N92" s="29" t="s">
        <v>29</v>
      </c>
      <c r="O92" s="29" t="s">
        <v>29</v>
      </c>
      <c r="P92" s="60" t="s">
        <v>29</v>
      </c>
      <c r="Q92" s="29"/>
      <c r="R92" s="30" t="s">
        <v>29</v>
      </c>
    </row>
    <row r="93" spans="1:18" s="27" customFormat="1" ht="101.25" x14ac:dyDescent="0.2">
      <c r="A93" s="33">
        <f t="shared" si="7"/>
        <v>81</v>
      </c>
      <c r="B93" s="8" t="s">
        <v>151</v>
      </c>
      <c r="C93" s="28">
        <v>1122651000900</v>
      </c>
      <c r="D93" s="29">
        <v>75403</v>
      </c>
      <c r="E93" s="8" t="s">
        <v>147</v>
      </c>
      <c r="F93" s="7">
        <v>100</v>
      </c>
      <c r="G93" s="7" t="s">
        <v>170</v>
      </c>
      <c r="H93" s="8" t="s">
        <v>171</v>
      </c>
      <c r="I93" s="1" t="s">
        <v>27</v>
      </c>
      <c r="J93" s="7" t="s">
        <v>154</v>
      </c>
      <c r="K93" s="29">
        <v>100943</v>
      </c>
      <c r="L93" s="29">
        <v>100943</v>
      </c>
      <c r="M93" s="59">
        <f t="shared" si="5"/>
        <v>100</v>
      </c>
      <c r="N93" s="29">
        <v>14740.7</v>
      </c>
      <c r="O93" s="29">
        <v>14740.7</v>
      </c>
      <c r="P93" s="60">
        <f t="shared" si="6"/>
        <v>100</v>
      </c>
      <c r="Q93" s="29">
        <v>14946.45</v>
      </c>
      <c r="R93" s="32" t="s">
        <v>172</v>
      </c>
    </row>
    <row r="94" spans="1:18" s="27" customFormat="1" ht="146.25" x14ac:dyDescent="0.2">
      <c r="A94" s="61">
        <f t="shared" si="7"/>
        <v>82</v>
      </c>
      <c r="B94" s="62" t="s">
        <v>174</v>
      </c>
      <c r="C94" s="63">
        <v>1032601621360</v>
      </c>
      <c r="D94" s="28">
        <v>65143</v>
      </c>
      <c r="E94" s="64" t="s">
        <v>175</v>
      </c>
      <c r="F94" s="65">
        <v>100</v>
      </c>
      <c r="G94" s="8" t="s">
        <v>29</v>
      </c>
      <c r="H94" s="8" t="s">
        <v>29</v>
      </c>
      <c r="I94" s="7" t="s">
        <v>29</v>
      </c>
      <c r="J94" s="7" t="s">
        <v>29</v>
      </c>
      <c r="K94" s="29" t="s">
        <v>29</v>
      </c>
      <c r="L94" s="29" t="s">
        <v>29</v>
      </c>
      <c r="M94" s="66" t="s">
        <v>29</v>
      </c>
      <c r="N94" s="29" t="s">
        <v>29</v>
      </c>
      <c r="O94" s="29" t="s">
        <v>29</v>
      </c>
      <c r="P94" s="7" t="s">
        <v>29</v>
      </c>
      <c r="Q94" s="66" t="s">
        <v>29</v>
      </c>
      <c r="R94" s="8" t="s">
        <v>176</v>
      </c>
    </row>
    <row r="95" spans="1:18" s="27" customFormat="1" ht="146.25" x14ac:dyDescent="0.2">
      <c r="A95" s="61">
        <f t="shared" si="7"/>
        <v>83</v>
      </c>
      <c r="B95" s="67" t="s">
        <v>177</v>
      </c>
      <c r="C95" s="63">
        <v>1042600550398</v>
      </c>
      <c r="D95" s="28">
        <v>65143</v>
      </c>
      <c r="E95" s="64" t="s">
        <v>175</v>
      </c>
      <c r="F95" s="65">
        <v>100</v>
      </c>
      <c r="G95" s="8" t="s">
        <v>29</v>
      </c>
      <c r="H95" s="8" t="s">
        <v>29</v>
      </c>
      <c r="I95" s="7" t="s">
        <v>29</v>
      </c>
      <c r="J95" s="7" t="s">
        <v>29</v>
      </c>
      <c r="K95" s="29" t="s">
        <v>29</v>
      </c>
      <c r="L95" s="29" t="s">
        <v>29</v>
      </c>
      <c r="M95" s="66" t="s">
        <v>29</v>
      </c>
      <c r="N95" s="29" t="s">
        <v>29</v>
      </c>
      <c r="O95" s="29" t="s">
        <v>29</v>
      </c>
      <c r="P95" s="7" t="s">
        <v>29</v>
      </c>
      <c r="Q95" s="66" t="s">
        <v>29</v>
      </c>
      <c r="R95" s="8" t="s">
        <v>178</v>
      </c>
    </row>
    <row r="96" spans="1:18" s="27" customFormat="1" ht="146.25" x14ac:dyDescent="0.2">
      <c r="A96" s="61">
        <f t="shared" si="7"/>
        <v>84</v>
      </c>
      <c r="B96" s="67" t="s">
        <v>179</v>
      </c>
      <c r="C96" s="63">
        <v>1032601620325</v>
      </c>
      <c r="D96" s="28">
        <v>65143</v>
      </c>
      <c r="E96" s="68" t="s">
        <v>175</v>
      </c>
      <c r="F96" s="65">
        <v>100</v>
      </c>
      <c r="G96" s="8" t="s">
        <v>180</v>
      </c>
      <c r="H96" s="8" t="s">
        <v>181</v>
      </c>
      <c r="I96" s="7" t="s">
        <v>27</v>
      </c>
      <c r="J96" s="7" t="s">
        <v>182</v>
      </c>
      <c r="K96" s="29">
        <v>54118</v>
      </c>
      <c r="L96" s="29">
        <v>116530</v>
      </c>
      <c r="M96" s="66">
        <f t="shared" ref="M96:M113" si="8">K96/L96*100</f>
        <v>46.441259761434821</v>
      </c>
      <c r="N96" s="29">
        <v>353.3</v>
      </c>
      <c r="O96" s="29">
        <v>1615.3</v>
      </c>
      <c r="P96" s="66">
        <f t="shared" ref="P96:P113" si="9">N96/O96*100</f>
        <v>21.872098062279456</v>
      </c>
      <c r="Q96" s="66">
        <v>1157.5</v>
      </c>
      <c r="R96" s="8" t="s">
        <v>176</v>
      </c>
    </row>
    <row r="97" spans="1:18" s="27" customFormat="1" ht="146.25" x14ac:dyDescent="0.2">
      <c r="A97" s="61">
        <f t="shared" si="7"/>
        <v>85</v>
      </c>
      <c r="B97" s="67" t="s">
        <v>179</v>
      </c>
      <c r="C97" s="63">
        <v>1032601620325</v>
      </c>
      <c r="D97" s="28">
        <v>65143</v>
      </c>
      <c r="E97" s="68" t="s">
        <v>175</v>
      </c>
      <c r="F97" s="65">
        <v>100</v>
      </c>
      <c r="G97" s="8" t="s">
        <v>183</v>
      </c>
      <c r="H97" s="8" t="s">
        <v>184</v>
      </c>
      <c r="I97" s="7" t="s">
        <v>27</v>
      </c>
      <c r="J97" s="7" t="s">
        <v>182</v>
      </c>
      <c r="K97" s="29">
        <v>582911</v>
      </c>
      <c r="L97" s="29">
        <v>5372886</v>
      </c>
      <c r="M97" s="66">
        <f t="shared" si="8"/>
        <v>10.849122799180924</v>
      </c>
      <c r="N97" s="29">
        <v>1640</v>
      </c>
      <c r="O97" s="29">
        <v>11299.6</v>
      </c>
      <c r="P97" s="66">
        <f t="shared" si="9"/>
        <v>14.513788098693759</v>
      </c>
      <c r="Q97" s="66">
        <v>1417.4</v>
      </c>
      <c r="R97" s="8" t="s">
        <v>176</v>
      </c>
    </row>
    <row r="98" spans="1:18" s="27" customFormat="1" ht="146.25" x14ac:dyDescent="0.2">
      <c r="A98" s="61">
        <f t="shared" si="7"/>
        <v>86</v>
      </c>
      <c r="B98" s="67" t="s">
        <v>179</v>
      </c>
      <c r="C98" s="63">
        <v>1032601620325</v>
      </c>
      <c r="D98" s="28">
        <v>65143</v>
      </c>
      <c r="E98" s="68" t="s">
        <v>175</v>
      </c>
      <c r="F98" s="65">
        <v>100</v>
      </c>
      <c r="G98" s="8" t="s">
        <v>185</v>
      </c>
      <c r="H98" s="8" t="s">
        <v>186</v>
      </c>
      <c r="I98" s="7" t="s">
        <v>27</v>
      </c>
      <c r="J98" s="7" t="s">
        <v>159</v>
      </c>
      <c r="K98" s="29">
        <v>28</v>
      </c>
      <c r="L98" s="29">
        <v>460</v>
      </c>
      <c r="M98" s="66">
        <f t="shared" si="8"/>
        <v>6.0869565217391308</v>
      </c>
      <c r="N98" s="29">
        <v>168.2</v>
      </c>
      <c r="O98" s="40">
        <v>1673.2</v>
      </c>
      <c r="P98" s="66">
        <f t="shared" si="9"/>
        <v>10.052593832177861</v>
      </c>
      <c r="Q98" s="66" t="s">
        <v>29</v>
      </c>
      <c r="R98" s="8" t="s">
        <v>176</v>
      </c>
    </row>
    <row r="99" spans="1:18" s="27" customFormat="1" ht="135" x14ac:dyDescent="0.2">
      <c r="A99" s="61">
        <f t="shared" si="7"/>
        <v>87</v>
      </c>
      <c r="B99" s="62" t="s">
        <v>187</v>
      </c>
      <c r="C99" s="63" t="s">
        <v>188</v>
      </c>
      <c r="D99" s="28">
        <v>65243</v>
      </c>
      <c r="E99" s="64" t="s">
        <v>175</v>
      </c>
      <c r="F99" s="65">
        <v>100</v>
      </c>
      <c r="G99" s="7" t="s">
        <v>189</v>
      </c>
      <c r="H99" s="8" t="s">
        <v>190</v>
      </c>
      <c r="I99" s="1" t="s">
        <v>27</v>
      </c>
      <c r="J99" s="7" t="s">
        <v>191</v>
      </c>
      <c r="K99" s="29">
        <v>46</v>
      </c>
      <c r="L99" s="29">
        <v>214.3</v>
      </c>
      <c r="M99" s="66">
        <f t="shared" si="8"/>
        <v>21.4652356509566</v>
      </c>
      <c r="N99" s="29">
        <v>2202</v>
      </c>
      <c r="O99" s="29">
        <v>10968.7</v>
      </c>
      <c r="P99" s="66">
        <f t="shared" si="9"/>
        <v>20.075305186576347</v>
      </c>
      <c r="Q99" s="66" t="s">
        <v>29</v>
      </c>
      <c r="R99" s="7" t="s">
        <v>29</v>
      </c>
    </row>
    <row r="100" spans="1:18" s="27" customFormat="1" ht="135" x14ac:dyDescent="0.2">
      <c r="A100" s="61">
        <f t="shared" si="7"/>
        <v>88</v>
      </c>
      <c r="B100" s="62" t="s">
        <v>192</v>
      </c>
      <c r="C100" s="63" t="s">
        <v>193</v>
      </c>
      <c r="D100" s="28">
        <v>65243</v>
      </c>
      <c r="E100" s="64" t="s">
        <v>175</v>
      </c>
      <c r="F100" s="65">
        <v>100</v>
      </c>
      <c r="G100" s="7" t="s">
        <v>183</v>
      </c>
      <c r="H100" s="8" t="s">
        <v>194</v>
      </c>
      <c r="I100" s="1" t="s">
        <v>27</v>
      </c>
      <c r="J100" s="7" t="s">
        <v>182</v>
      </c>
      <c r="K100" s="29">
        <v>713595</v>
      </c>
      <c r="L100" s="29">
        <v>5372886</v>
      </c>
      <c r="M100" s="66">
        <f t="shared" si="8"/>
        <v>13.28140965581626</v>
      </c>
      <c r="N100" s="29">
        <v>2147</v>
      </c>
      <c r="O100" s="29">
        <v>11299.6</v>
      </c>
      <c r="P100" s="66">
        <f t="shared" si="9"/>
        <v>19.00067259018018</v>
      </c>
      <c r="Q100" s="66">
        <v>1908</v>
      </c>
      <c r="R100" s="7" t="s">
        <v>29</v>
      </c>
    </row>
    <row r="101" spans="1:18" s="27" customFormat="1" ht="135" x14ac:dyDescent="0.2">
      <c r="A101" s="61">
        <f t="shared" si="7"/>
        <v>89</v>
      </c>
      <c r="B101" s="62" t="s">
        <v>192</v>
      </c>
      <c r="C101" s="63" t="s">
        <v>193</v>
      </c>
      <c r="D101" s="28">
        <v>65243</v>
      </c>
      <c r="E101" s="64" t="s">
        <v>175</v>
      </c>
      <c r="F101" s="65">
        <v>100</v>
      </c>
      <c r="G101" s="7" t="s">
        <v>185</v>
      </c>
      <c r="H101" s="8" t="s">
        <v>186</v>
      </c>
      <c r="I101" s="1" t="s">
        <v>27</v>
      </c>
      <c r="J101" s="7" t="s">
        <v>146</v>
      </c>
      <c r="K101" s="29">
        <v>63</v>
      </c>
      <c r="L101" s="29">
        <v>460</v>
      </c>
      <c r="M101" s="66">
        <f t="shared" si="8"/>
        <v>13.695652173913043</v>
      </c>
      <c r="N101" s="29">
        <v>375.3</v>
      </c>
      <c r="O101" s="40">
        <v>1673.2</v>
      </c>
      <c r="P101" s="66">
        <f t="shared" si="9"/>
        <v>22.430074109490796</v>
      </c>
      <c r="Q101" s="66" t="s">
        <v>29</v>
      </c>
      <c r="R101" s="7" t="s">
        <v>29</v>
      </c>
    </row>
    <row r="102" spans="1:18" s="27" customFormat="1" ht="135" x14ac:dyDescent="0.2">
      <c r="A102" s="61">
        <f t="shared" si="7"/>
        <v>90</v>
      </c>
      <c r="B102" s="62" t="s">
        <v>192</v>
      </c>
      <c r="C102" s="63" t="s">
        <v>193</v>
      </c>
      <c r="D102" s="28">
        <v>65243</v>
      </c>
      <c r="E102" s="64" t="s">
        <v>175</v>
      </c>
      <c r="F102" s="65">
        <v>100</v>
      </c>
      <c r="G102" s="7" t="s">
        <v>180</v>
      </c>
      <c r="H102" s="8" t="s">
        <v>181</v>
      </c>
      <c r="I102" s="1" t="s">
        <v>27</v>
      </c>
      <c r="J102" s="7" t="s">
        <v>182</v>
      </c>
      <c r="K102" s="29">
        <v>62412</v>
      </c>
      <c r="L102" s="29">
        <v>116530</v>
      </c>
      <c r="M102" s="66">
        <f t="shared" si="8"/>
        <v>53.558740238565171</v>
      </c>
      <c r="N102" s="29">
        <v>1262</v>
      </c>
      <c r="O102" s="29">
        <v>1615.3</v>
      </c>
      <c r="P102" s="66">
        <f t="shared" si="9"/>
        <v>78.127901937720551</v>
      </c>
      <c r="Q102" s="66">
        <v>1262</v>
      </c>
      <c r="R102" s="7" t="s">
        <v>29</v>
      </c>
    </row>
    <row r="103" spans="1:18" s="27" customFormat="1" ht="123.75" x14ac:dyDescent="0.2">
      <c r="A103" s="61">
        <f t="shared" si="7"/>
        <v>91</v>
      </c>
      <c r="B103" s="62" t="s">
        <v>195</v>
      </c>
      <c r="C103" s="63" t="s">
        <v>196</v>
      </c>
      <c r="D103" s="28">
        <v>65243</v>
      </c>
      <c r="E103" s="64" t="s">
        <v>175</v>
      </c>
      <c r="F103" s="65">
        <v>100</v>
      </c>
      <c r="G103" s="1" t="s">
        <v>197</v>
      </c>
      <c r="H103" s="1" t="s">
        <v>198</v>
      </c>
      <c r="I103" s="1" t="s">
        <v>27</v>
      </c>
      <c r="J103" s="1" t="s">
        <v>191</v>
      </c>
      <c r="K103" s="40">
        <v>7122.7</v>
      </c>
      <c r="L103" s="40">
        <v>7122.7</v>
      </c>
      <c r="M103" s="66">
        <f t="shared" si="8"/>
        <v>100</v>
      </c>
      <c r="N103" s="40">
        <v>1609.2</v>
      </c>
      <c r="O103" s="40">
        <v>1609.2</v>
      </c>
      <c r="P103" s="66">
        <f t="shared" si="9"/>
        <v>100</v>
      </c>
      <c r="Q103" s="69" t="s">
        <v>29</v>
      </c>
      <c r="R103" s="1" t="s">
        <v>29</v>
      </c>
    </row>
    <row r="104" spans="1:18" s="27" customFormat="1" ht="123.75" x14ac:dyDescent="0.2">
      <c r="A104" s="61">
        <f t="shared" si="7"/>
        <v>92</v>
      </c>
      <c r="B104" s="62" t="s">
        <v>195</v>
      </c>
      <c r="C104" s="63" t="s">
        <v>196</v>
      </c>
      <c r="D104" s="28">
        <v>65243</v>
      </c>
      <c r="E104" s="64" t="s">
        <v>175</v>
      </c>
      <c r="F104" s="65">
        <v>100</v>
      </c>
      <c r="G104" s="1" t="s">
        <v>185</v>
      </c>
      <c r="H104" s="8" t="s">
        <v>186</v>
      </c>
      <c r="I104" s="1" t="s">
        <v>27</v>
      </c>
      <c r="J104" s="1" t="s">
        <v>146</v>
      </c>
      <c r="K104" s="40">
        <v>369</v>
      </c>
      <c r="L104" s="40">
        <v>460</v>
      </c>
      <c r="M104" s="66">
        <f t="shared" si="8"/>
        <v>80.217391304347828</v>
      </c>
      <c r="N104" s="40">
        <v>1129.7</v>
      </c>
      <c r="O104" s="40">
        <v>1673.2</v>
      </c>
      <c r="P104" s="66">
        <f t="shared" si="9"/>
        <v>67.517332058331348</v>
      </c>
      <c r="Q104" s="69">
        <v>868.6</v>
      </c>
      <c r="R104" s="1" t="s">
        <v>29</v>
      </c>
    </row>
    <row r="105" spans="1:18" s="27" customFormat="1" ht="123.75" x14ac:dyDescent="0.2">
      <c r="A105" s="61">
        <f t="shared" si="7"/>
        <v>93</v>
      </c>
      <c r="B105" s="62" t="s">
        <v>195</v>
      </c>
      <c r="C105" s="63" t="s">
        <v>196</v>
      </c>
      <c r="D105" s="28">
        <v>65243</v>
      </c>
      <c r="E105" s="64" t="s">
        <v>175</v>
      </c>
      <c r="F105" s="65">
        <v>100</v>
      </c>
      <c r="G105" s="1" t="s">
        <v>199</v>
      </c>
      <c r="H105" s="8" t="s">
        <v>200</v>
      </c>
      <c r="I105" s="1" t="s">
        <v>27</v>
      </c>
      <c r="J105" s="1" t="s">
        <v>146</v>
      </c>
      <c r="K105" s="40">
        <v>147</v>
      </c>
      <c r="L105" s="40">
        <v>147</v>
      </c>
      <c r="M105" s="66">
        <f t="shared" si="8"/>
        <v>100</v>
      </c>
      <c r="N105" s="40">
        <v>3074.5</v>
      </c>
      <c r="O105" s="40">
        <v>3074.5</v>
      </c>
      <c r="P105" s="66">
        <f t="shared" si="9"/>
        <v>100</v>
      </c>
      <c r="Q105" s="69">
        <v>2998</v>
      </c>
      <c r="R105" s="1" t="s">
        <v>29</v>
      </c>
    </row>
    <row r="106" spans="1:18" s="27" customFormat="1" ht="123.75" x14ac:dyDescent="0.2">
      <c r="A106" s="61">
        <f t="shared" si="7"/>
        <v>94</v>
      </c>
      <c r="B106" s="62" t="s">
        <v>195</v>
      </c>
      <c r="C106" s="63" t="s">
        <v>196</v>
      </c>
      <c r="D106" s="28">
        <v>65243</v>
      </c>
      <c r="E106" s="64" t="s">
        <v>175</v>
      </c>
      <c r="F106" s="65">
        <v>100</v>
      </c>
      <c r="G106" s="1" t="s">
        <v>201</v>
      </c>
      <c r="H106" s="8" t="s">
        <v>184</v>
      </c>
      <c r="I106" s="1" t="s">
        <v>27</v>
      </c>
      <c r="J106" s="7" t="s">
        <v>182</v>
      </c>
      <c r="K106" s="40">
        <v>4076380</v>
      </c>
      <c r="L106" s="40">
        <v>5372886</v>
      </c>
      <c r="M106" s="66">
        <f t="shared" si="8"/>
        <v>75.869467545002806</v>
      </c>
      <c r="N106" s="40">
        <v>7512.6</v>
      </c>
      <c r="O106" s="40">
        <v>11299.6</v>
      </c>
      <c r="P106" s="66">
        <f t="shared" si="9"/>
        <v>66.485539311126061</v>
      </c>
      <c r="Q106" s="69">
        <v>7096.4</v>
      </c>
      <c r="R106" s="1" t="s">
        <v>29</v>
      </c>
    </row>
    <row r="107" spans="1:18" s="27" customFormat="1" ht="112.5" x14ac:dyDescent="0.2">
      <c r="A107" s="61">
        <f t="shared" si="7"/>
        <v>95</v>
      </c>
      <c r="B107" s="62" t="s">
        <v>202</v>
      </c>
      <c r="C107" s="63" t="s">
        <v>203</v>
      </c>
      <c r="D107" s="28">
        <v>65243</v>
      </c>
      <c r="E107" s="64" t="s">
        <v>175</v>
      </c>
      <c r="F107" s="65">
        <v>100</v>
      </c>
      <c r="G107" s="7" t="s">
        <v>204</v>
      </c>
      <c r="H107" s="8" t="s">
        <v>205</v>
      </c>
      <c r="I107" s="1" t="s">
        <v>27</v>
      </c>
      <c r="J107" s="7" t="s">
        <v>191</v>
      </c>
      <c r="K107" s="29">
        <v>168.3</v>
      </c>
      <c r="L107" s="29">
        <f>K107+K108</f>
        <v>455.3</v>
      </c>
      <c r="M107" s="66">
        <f t="shared" si="8"/>
        <v>36.964638699758403</v>
      </c>
      <c r="N107" s="29">
        <v>8766.7000000000007</v>
      </c>
      <c r="O107" s="29">
        <f>N107+N108</f>
        <v>11399.7</v>
      </c>
      <c r="P107" s="66">
        <f t="shared" si="9"/>
        <v>76.902900953533873</v>
      </c>
      <c r="Q107" s="66" t="s">
        <v>29</v>
      </c>
      <c r="R107" s="7" t="s">
        <v>29</v>
      </c>
    </row>
    <row r="108" spans="1:18" s="27" customFormat="1" ht="101.25" x14ac:dyDescent="0.2">
      <c r="A108" s="61">
        <f t="shared" si="7"/>
        <v>96</v>
      </c>
      <c r="B108" s="62" t="s">
        <v>206</v>
      </c>
      <c r="C108" s="63" t="s">
        <v>207</v>
      </c>
      <c r="D108" s="28">
        <v>65243</v>
      </c>
      <c r="E108" s="64" t="s">
        <v>175</v>
      </c>
      <c r="F108" s="65">
        <v>100</v>
      </c>
      <c r="G108" s="8" t="s">
        <v>208</v>
      </c>
      <c r="H108" s="65" t="s">
        <v>209</v>
      </c>
      <c r="I108" s="7" t="s">
        <v>27</v>
      </c>
      <c r="J108" s="7" t="s">
        <v>210</v>
      </c>
      <c r="K108" s="29">
        <v>287</v>
      </c>
      <c r="L108" s="29">
        <v>287</v>
      </c>
      <c r="M108" s="66">
        <f t="shared" si="8"/>
        <v>100</v>
      </c>
      <c r="N108" s="29">
        <v>2633</v>
      </c>
      <c r="O108" s="29">
        <v>2633</v>
      </c>
      <c r="P108" s="66">
        <f t="shared" si="9"/>
        <v>100</v>
      </c>
      <c r="Q108" s="66" t="s">
        <v>29</v>
      </c>
      <c r="R108" s="7" t="s">
        <v>29</v>
      </c>
    </row>
    <row r="109" spans="1:18" s="27" customFormat="1" ht="135" x14ac:dyDescent="0.2">
      <c r="A109" s="61">
        <f t="shared" si="7"/>
        <v>97</v>
      </c>
      <c r="B109" s="62" t="s">
        <v>211</v>
      </c>
      <c r="C109" s="63">
        <v>1022602823957</v>
      </c>
      <c r="D109" s="28">
        <v>65243</v>
      </c>
      <c r="E109" s="64" t="s">
        <v>175</v>
      </c>
      <c r="F109" s="65">
        <v>100</v>
      </c>
      <c r="G109" s="8" t="s">
        <v>212</v>
      </c>
      <c r="H109" s="70" t="s">
        <v>213</v>
      </c>
      <c r="I109" s="7" t="s">
        <v>27</v>
      </c>
      <c r="J109" s="7" t="s">
        <v>159</v>
      </c>
      <c r="K109" s="29">
        <v>10950</v>
      </c>
      <c r="L109" s="29">
        <v>13420</v>
      </c>
      <c r="M109" s="66">
        <f t="shared" si="8"/>
        <v>81.5946348733234</v>
      </c>
      <c r="N109" s="29">
        <v>3065</v>
      </c>
      <c r="O109" s="29">
        <v>4442</v>
      </c>
      <c r="P109" s="66">
        <f t="shared" si="9"/>
        <v>69.000450247636209</v>
      </c>
      <c r="Q109" s="66" t="s">
        <v>29</v>
      </c>
      <c r="R109" s="7" t="s">
        <v>29</v>
      </c>
    </row>
    <row r="110" spans="1:18" s="27" customFormat="1" ht="135" x14ac:dyDescent="0.2">
      <c r="A110" s="61">
        <f t="shared" si="7"/>
        <v>98</v>
      </c>
      <c r="B110" s="62" t="s">
        <v>211</v>
      </c>
      <c r="C110" s="63">
        <v>1022602823957</v>
      </c>
      <c r="D110" s="28">
        <v>65243</v>
      </c>
      <c r="E110" s="64" t="s">
        <v>175</v>
      </c>
      <c r="F110" s="65">
        <v>100</v>
      </c>
      <c r="G110" s="8" t="s">
        <v>214</v>
      </c>
      <c r="H110" s="70" t="s">
        <v>215</v>
      </c>
      <c r="I110" s="7" t="s">
        <v>27</v>
      </c>
      <c r="J110" s="7" t="s">
        <v>159</v>
      </c>
      <c r="K110" s="29">
        <v>320</v>
      </c>
      <c r="L110" s="29">
        <v>13420</v>
      </c>
      <c r="M110" s="66">
        <f t="shared" si="8"/>
        <v>2.3845007451564828</v>
      </c>
      <c r="N110" s="29">
        <v>189</v>
      </c>
      <c r="O110" s="29">
        <v>4442</v>
      </c>
      <c r="P110" s="66">
        <f t="shared" si="9"/>
        <v>4.2548401620891489</v>
      </c>
      <c r="Q110" s="66" t="s">
        <v>29</v>
      </c>
      <c r="R110" s="7" t="s">
        <v>29</v>
      </c>
    </row>
    <row r="111" spans="1:18" s="27" customFormat="1" ht="135" x14ac:dyDescent="0.2">
      <c r="A111" s="61">
        <f t="shared" si="7"/>
        <v>99</v>
      </c>
      <c r="B111" s="62" t="s">
        <v>211</v>
      </c>
      <c r="C111" s="63">
        <v>1022602823957</v>
      </c>
      <c r="D111" s="28">
        <v>65243</v>
      </c>
      <c r="E111" s="64" t="s">
        <v>175</v>
      </c>
      <c r="F111" s="65">
        <v>100</v>
      </c>
      <c r="G111" s="8" t="s">
        <v>216</v>
      </c>
      <c r="H111" s="70" t="s">
        <v>217</v>
      </c>
      <c r="I111" s="7" t="s">
        <v>27</v>
      </c>
      <c r="J111" s="7" t="s">
        <v>159</v>
      </c>
      <c r="K111" s="29">
        <v>850</v>
      </c>
      <c r="L111" s="29">
        <v>13420</v>
      </c>
      <c r="M111" s="66">
        <f t="shared" si="8"/>
        <v>6.3338301043219083</v>
      </c>
      <c r="N111" s="29">
        <v>170</v>
      </c>
      <c r="O111" s="29">
        <v>4442</v>
      </c>
      <c r="P111" s="66">
        <f t="shared" si="9"/>
        <v>3.8271049076992343</v>
      </c>
      <c r="Q111" s="66" t="s">
        <v>29</v>
      </c>
      <c r="R111" s="7" t="s">
        <v>29</v>
      </c>
    </row>
    <row r="112" spans="1:18" s="27" customFormat="1" ht="135" x14ac:dyDescent="0.2">
      <c r="A112" s="61">
        <f t="shared" si="7"/>
        <v>100</v>
      </c>
      <c r="B112" s="62" t="s">
        <v>211</v>
      </c>
      <c r="C112" s="63">
        <v>1022602823957</v>
      </c>
      <c r="D112" s="28">
        <v>65243</v>
      </c>
      <c r="E112" s="64" t="s">
        <v>175</v>
      </c>
      <c r="F112" s="65">
        <v>100</v>
      </c>
      <c r="G112" s="8" t="s">
        <v>218</v>
      </c>
      <c r="H112" s="70" t="s">
        <v>219</v>
      </c>
      <c r="I112" s="7" t="s">
        <v>27</v>
      </c>
      <c r="J112" s="7" t="s">
        <v>159</v>
      </c>
      <c r="K112" s="29">
        <v>460</v>
      </c>
      <c r="L112" s="29">
        <v>13420</v>
      </c>
      <c r="M112" s="66">
        <f t="shared" si="8"/>
        <v>3.427719821162444</v>
      </c>
      <c r="N112" s="29">
        <v>77</v>
      </c>
      <c r="O112" s="29">
        <v>4442</v>
      </c>
      <c r="P112" s="66">
        <f t="shared" si="9"/>
        <v>1.7334533993696535</v>
      </c>
      <c r="Q112" s="66" t="s">
        <v>29</v>
      </c>
      <c r="R112" s="7" t="s">
        <v>29</v>
      </c>
    </row>
    <row r="113" spans="1:18" s="27" customFormat="1" ht="135" x14ac:dyDescent="0.2">
      <c r="A113" s="61">
        <f t="shared" si="7"/>
        <v>101</v>
      </c>
      <c r="B113" s="62" t="s">
        <v>211</v>
      </c>
      <c r="C113" s="63">
        <v>1022602823957</v>
      </c>
      <c r="D113" s="28">
        <v>65243</v>
      </c>
      <c r="E113" s="64" t="s">
        <v>175</v>
      </c>
      <c r="F113" s="65">
        <v>100</v>
      </c>
      <c r="G113" s="8" t="s">
        <v>220</v>
      </c>
      <c r="H113" s="70" t="s">
        <v>221</v>
      </c>
      <c r="I113" s="7" t="s">
        <v>222</v>
      </c>
      <c r="J113" s="7" t="s">
        <v>159</v>
      </c>
      <c r="K113" s="29">
        <v>840</v>
      </c>
      <c r="L113" s="29">
        <v>13420</v>
      </c>
      <c r="M113" s="66">
        <f t="shared" si="8"/>
        <v>6.2593144560357681</v>
      </c>
      <c r="N113" s="29">
        <v>941</v>
      </c>
      <c r="O113" s="29">
        <v>4442</v>
      </c>
      <c r="P113" s="66">
        <f t="shared" si="9"/>
        <v>21.184151283205761</v>
      </c>
      <c r="Q113" s="66" t="s">
        <v>29</v>
      </c>
      <c r="R113" s="7" t="s">
        <v>29</v>
      </c>
    </row>
    <row r="114" spans="1:18" s="27" customFormat="1" x14ac:dyDescent="0.2">
      <c r="A114" s="14"/>
      <c r="B114" s="14"/>
      <c r="C114" s="36"/>
      <c r="D114" s="36"/>
      <c r="E114" s="23"/>
      <c r="F114" s="14"/>
      <c r="G114" s="14"/>
      <c r="H114" s="14"/>
      <c r="I114" s="14"/>
      <c r="J114" s="14"/>
      <c r="K114" s="36"/>
      <c r="L114" s="36"/>
      <c r="M114" s="55"/>
      <c r="N114" s="36"/>
      <c r="O114" s="36"/>
      <c r="P114" s="51"/>
      <c r="Q114" s="36"/>
      <c r="R114" s="14"/>
    </row>
    <row r="115" spans="1:18" s="27" customFormat="1" x14ac:dyDescent="0.2">
      <c r="A115" s="14"/>
      <c r="B115" s="14"/>
      <c r="C115" s="36"/>
      <c r="D115" s="36"/>
      <c r="E115" s="23"/>
      <c r="F115" s="14"/>
      <c r="G115" s="14"/>
      <c r="H115" s="14"/>
      <c r="I115" s="14"/>
      <c r="J115" s="14"/>
      <c r="K115" s="36"/>
      <c r="L115" s="36"/>
      <c r="M115" s="55"/>
      <c r="N115" s="36"/>
      <c r="O115" s="36"/>
      <c r="P115" s="51"/>
      <c r="Q115" s="36"/>
      <c r="R115" s="14"/>
    </row>
    <row r="116" spans="1:18" s="27" customFormat="1" x14ac:dyDescent="0.2">
      <c r="A116" s="14"/>
      <c r="B116" s="14"/>
      <c r="C116" s="36"/>
      <c r="D116" s="36"/>
      <c r="E116" s="23"/>
      <c r="F116" s="14"/>
      <c r="G116" s="14"/>
      <c r="H116" s="14"/>
      <c r="I116" s="14"/>
      <c r="J116" s="14"/>
      <c r="K116" s="36"/>
      <c r="L116" s="36"/>
      <c r="M116" s="55"/>
      <c r="N116" s="36"/>
      <c r="O116" s="36"/>
      <c r="P116" s="51"/>
      <c r="Q116" s="36"/>
      <c r="R116" s="14"/>
    </row>
    <row r="117" spans="1:18" s="27" customFormat="1" x14ac:dyDescent="0.2">
      <c r="A117" s="14"/>
      <c r="B117" s="14"/>
      <c r="C117" s="36"/>
      <c r="D117" s="36"/>
      <c r="E117" s="23"/>
      <c r="F117" s="14"/>
      <c r="G117" s="14"/>
      <c r="H117" s="14"/>
      <c r="I117" s="14"/>
      <c r="J117" s="14"/>
      <c r="K117" s="36"/>
      <c r="L117" s="36"/>
      <c r="M117" s="55"/>
      <c r="N117" s="36"/>
      <c r="O117" s="36"/>
      <c r="P117" s="51"/>
      <c r="Q117" s="36"/>
      <c r="R117" s="14"/>
    </row>
    <row r="118" spans="1:18" s="27" customFormat="1" x14ac:dyDescent="0.2">
      <c r="A118" s="14"/>
      <c r="B118" s="14"/>
      <c r="C118" s="36"/>
      <c r="D118" s="36"/>
      <c r="E118" s="23"/>
      <c r="F118" s="14"/>
      <c r="G118" s="14"/>
      <c r="H118" s="14"/>
      <c r="I118" s="14"/>
      <c r="J118" s="14"/>
      <c r="K118" s="36"/>
      <c r="L118" s="36"/>
      <c r="M118" s="55"/>
      <c r="N118" s="36"/>
      <c r="O118" s="36"/>
      <c r="P118" s="51"/>
      <c r="Q118" s="36"/>
      <c r="R118" s="14"/>
    </row>
    <row r="119" spans="1:18" s="27" customFormat="1" x14ac:dyDescent="0.2">
      <c r="A119" s="14"/>
      <c r="B119" s="14"/>
      <c r="C119" s="36"/>
      <c r="D119" s="36"/>
      <c r="E119" s="23"/>
      <c r="F119" s="14"/>
      <c r="G119" s="14"/>
      <c r="H119" s="14"/>
      <c r="I119" s="14"/>
      <c r="J119" s="14"/>
      <c r="K119" s="36"/>
      <c r="L119" s="36"/>
      <c r="M119" s="55"/>
      <c r="N119" s="36"/>
      <c r="O119" s="36"/>
      <c r="P119" s="51"/>
      <c r="Q119" s="36"/>
      <c r="R119" s="14"/>
    </row>
  </sheetData>
  <mergeCells count="17">
    <mergeCell ref="R10:R11"/>
    <mergeCell ref="H10:I10"/>
    <mergeCell ref="J10:L10"/>
    <mergeCell ref="N10:O10"/>
    <mergeCell ref="A10:A11"/>
    <mergeCell ref="B10:B11"/>
    <mergeCell ref="C10:C11"/>
    <mergeCell ref="D10:D11"/>
    <mergeCell ref="A4:P4"/>
    <mergeCell ref="H8:Q8"/>
    <mergeCell ref="E10:E11"/>
    <mergeCell ref="F10:F11"/>
    <mergeCell ref="G10:G11"/>
    <mergeCell ref="M10:M11"/>
    <mergeCell ref="P10:P11"/>
    <mergeCell ref="Q10:Q11"/>
    <mergeCell ref="A8:G8"/>
  </mergeCells>
  <hyperlinks>
    <hyperlink ref="B103" r:id="rId1" tooltip="МП НГО СК &quot;ЖИЛИЩНО-КОММУНАЛЬНОЕ ХОЗЯЙСТВО&quot;" display="https://egrul.nalog.ru/index.html"/>
    <hyperlink ref="B107" r:id="rId2" tooltip="МП НГО СК &quot;РАСШЕВАТСКИЙ ВОДОКАНАЛ&quot;" display="https://egrul.nalog.ru/index.html"/>
    <hyperlink ref="B100" r:id="rId3" tooltip="МП НГО СК &quot;ГРИГОРОПОЛИССКОЕ КОММУНАЛЬНОЕ ХОЗЯЙСТВО&quot;" display="https://egrul.nalog.ru/index.html"/>
    <hyperlink ref="B99" r:id="rId4" tooltip="МП НГО СК &quot;ГОРЬКОВСКОЕ ЖИЛИЩНО-КОММУНАЛЬНОЕ ХОЗЯЙСТВО&quot;" display="https://egrul.nalog.ru/index.html"/>
    <hyperlink ref="B108" r:id="rId5" tooltip="МП НГО СК &quot;РЫНОК &quot;ЦЕНТРАЛЬНЫЙ&quot;" display="https://egrul.nalog.ru/index.html"/>
    <hyperlink ref="B94" r:id="rId6" tooltip="МКП НГО СК &quot;КРАСНОЗОРИНСКОЕ ЖИЛИЩНО-КОММУНАЛЬНОЕ ХОЗЯЙСТВО&quot;" display="https://egrul.nalog.ru/index.html"/>
    <hyperlink ref="B101" r:id="rId7" tooltip="МП НГО СК &quot;ГРИГОРОПОЛИССКОЕ КОММУНАЛЬНОЕ ХОЗЯЙСТВО&quot;" display="https://egrul.nalog.ru/index.html"/>
    <hyperlink ref="B102" r:id="rId8" tooltip="МП НГО СК &quot;ГРИГОРОПОЛИССКОЕ КОММУНАЛЬНОЕ ХОЗЯЙСТВО&quot;" display="https://egrul.nalog.ru/index.html"/>
    <hyperlink ref="B104" r:id="rId9" tooltip="МП НГО СК &quot;ЖИЛИЩНО-КОММУНАЛЬНОЕ ХОЗЯЙСТВО&quot;" display="https://egrul.nalog.ru/index.html"/>
    <hyperlink ref="B105" r:id="rId10" tooltip="МП НГО СК &quot;ЖИЛИЩНО-КОММУНАЛЬНОЕ ХОЗЯЙСТВО&quot;" display="https://egrul.nalog.ru/index.html"/>
    <hyperlink ref="B106" r:id="rId11" tooltip="МП НГО СК &quot;ЖИЛИЩНО-КОММУНАЛЬНОЕ ХОЗЯЙСТВО&quot;" display="https://egrul.nalog.ru/index.html"/>
  </hyperlinks>
  <pageMargins left="0" right="0" top="0.39370078740157483" bottom="0" header="0.31496062992125984" footer="0"/>
  <pageSetup paperSize="9" scale="79" fitToHeight="0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"/>
  <sheetViews>
    <sheetView workbookViewId="0">
      <selection sqref="A1:XFD1048576"/>
    </sheetView>
  </sheetViews>
  <sheetFormatPr defaultRowHeight="15" x14ac:dyDescent="0.25"/>
  <cols>
    <col min="1" max="4" width="9.140625" style="14"/>
    <col min="5" max="5" width="9.140625" style="23"/>
    <col min="6" max="10" width="9.140625" style="14"/>
    <col min="11" max="12" width="9.140625" style="26"/>
    <col min="13" max="18" width="9.140625" style="14"/>
    <col min="19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Ирина Кузнецова</cp:lastModifiedBy>
  <cp:lastPrinted>2020-02-13T13:20:22Z</cp:lastPrinted>
  <dcterms:created xsi:type="dcterms:W3CDTF">2019-12-17T06:06:58Z</dcterms:created>
  <dcterms:modified xsi:type="dcterms:W3CDTF">2020-02-14T12:47:12Z</dcterms:modified>
</cp:coreProperties>
</file>