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 activeTab="3"/>
  </bookViews>
  <sheets>
    <sheet name="1" sheetId="2" r:id="rId1"/>
    <sheet name="2.1" sheetId="3" r:id="rId2"/>
    <sheet name="2.2" sheetId="4" r:id="rId3"/>
    <sheet name="3" sheetId="5" r:id="rId4"/>
  </sheets>
  <definedNames>
    <definedName name="_xlnm.Print_Area" localSheetId="0">'1'!$A$1:$T$49</definedName>
  </definedNames>
  <calcPr calcId="152511"/>
</workbook>
</file>

<file path=xl/calcChain.xml><?xml version="1.0" encoding="utf-8"?>
<calcChain xmlns="http://schemas.openxmlformats.org/spreadsheetml/2006/main">
  <c r="K19" i="5" l="1"/>
  <c r="L19" i="5" s="1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E37" i="4"/>
  <c r="F37" i="4"/>
  <c r="D33" i="4"/>
  <c r="D34" i="4"/>
  <c r="D37" i="4" s="1"/>
  <c r="D35" i="4"/>
  <c r="D36" i="4"/>
  <c r="D32" i="4"/>
  <c r="X38" i="3"/>
  <c r="W38" i="3"/>
  <c r="T38" i="3"/>
  <c r="S38" i="3"/>
  <c r="R38" i="3"/>
  <c r="Q38" i="3"/>
  <c r="O38" i="3"/>
  <c r="N38" i="3"/>
  <c r="M38" i="3"/>
  <c r="L38" i="3"/>
  <c r="K38" i="3"/>
  <c r="J38" i="3"/>
  <c r="I38" i="3"/>
  <c r="H38" i="3"/>
  <c r="G38" i="3"/>
  <c r="E38" i="3"/>
  <c r="Q39" i="2"/>
  <c r="P39" i="2"/>
  <c r="O39" i="2"/>
  <c r="N39" i="2"/>
  <c r="M39" i="2"/>
  <c r="P19" i="5" s="1"/>
  <c r="Q19" i="5" s="1"/>
  <c r="L39" i="2"/>
  <c r="G19" i="5" s="1"/>
  <c r="K39" i="2"/>
  <c r="J39" i="2"/>
  <c r="I39" i="2"/>
  <c r="F19" i="5" s="1"/>
  <c r="M29" i="2"/>
  <c r="Q18" i="5"/>
  <c r="P17" i="5"/>
  <c r="Q28" i="2"/>
  <c r="R28" i="2" s="1"/>
  <c r="R27" i="2"/>
  <c r="N26" i="3"/>
  <c r="E26" i="3"/>
  <c r="I40" i="2" l="1"/>
  <c r="Q29" i="2"/>
  <c r="Q17" i="5"/>
  <c r="G20" i="5"/>
  <c r="H20" i="5"/>
  <c r="I20" i="5"/>
  <c r="J20" i="5"/>
  <c r="K20" i="5"/>
  <c r="L20" i="5"/>
  <c r="M20" i="5"/>
  <c r="N20" i="5"/>
  <c r="O20" i="5"/>
  <c r="F20" i="5"/>
  <c r="G28" i="3"/>
  <c r="H28" i="3"/>
  <c r="I28" i="3"/>
  <c r="K28" i="3"/>
  <c r="L28" i="3"/>
  <c r="M28" i="3"/>
  <c r="O28" i="3"/>
  <c r="P28" i="3"/>
  <c r="Q28" i="3"/>
  <c r="R28" i="3"/>
  <c r="S28" i="3"/>
  <c r="T28" i="3"/>
  <c r="W28" i="3"/>
  <c r="X28" i="3"/>
  <c r="J25" i="3" l="1"/>
  <c r="J28" i="3" s="1"/>
  <c r="I39" i="3" l="1"/>
  <c r="J39" i="3"/>
  <c r="F32" i="3"/>
  <c r="F31" i="3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D22" i="4"/>
  <c r="D38" i="4" s="1"/>
  <c r="E27" i="4"/>
  <c r="G27" i="4"/>
  <c r="G38" i="4" s="1"/>
  <c r="H27" i="4"/>
  <c r="H38" i="4" s="1"/>
  <c r="I27" i="4"/>
  <c r="I38" i="4" s="1"/>
  <c r="J27" i="4"/>
  <c r="J38" i="4" s="1"/>
  <c r="K27" i="4"/>
  <c r="K38" i="4" s="1"/>
  <c r="L27" i="4"/>
  <c r="L38" i="4" s="1"/>
  <c r="N27" i="4"/>
  <c r="N38" i="4" s="1"/>
  <c r="O27" i="4"/>
  <c r="P27" i="4"/>
  <c r="P38" i="4" s="1"/>
  <c r="R27" i="4"/>
  <c r="R38" i="4" s="1"/>
  <c r="S27" i="4"/>
  <c r="S38" i="4" s="1"/>
  <c r="T27" i="4"/>
  <c r="T38" i="4" s="1"/>
  <c r="U27" i="4"/>
  <c r="U38" i="4" s="1"/>
  <c r="V27" i="4"/>
  <c r="V38" i="4" s="1"/>
  <c r="W27" i="4"/>
  <c r="W38" i="4" s="1"/>
  <c r="X27" i="4"/>
  <c r="X38" i="4" s="1"/>
  <c r="Y27" i="4"/>
  <c r="Y38" i="4" s="1"/>
  <c r="Z27" i="4"/>
  <c r="Z38" i="4" s="1"/>
  <c r="AA27" i="4"/>
  <c r="AA38" i="4" s="1"/>
  <c r="AB27" i="4"/>
  <c r="AB38" i="4" s="1"/>
  <c r="AC27" i="4"/>
  <c r="AC38" i="4" s="1"/>
  <c r="AD27" i="4"/>
  <c r="AD38" i="4" s="1"/>
  <c r="Q25" i="4"/>
  <c r="M25" i="4"/>
  <c r="F25" i="4"/>
  <c r="D25" i="4" s="1"/>
  <c r="F25" i="3" s="1"/>
  <c r="Q20" i="2"/>
  <c r="R20" i="2" s="1"/>
  <c r="Q21" i="2"/>
  <c r="R21" i="2" s="1"/>
  <c r="Q22" i="2"/>
  <c r="R22" i="2" s="1"/>
  <c r="Q19" i="2"/>
  <c r="R19" i="2" s="1"/>
  <c r="R33" i="2"/>
  <c r="R32" i="2"/>
  <c r="R26" i="2"/>
  <c r="M40" i="2"/>
  <c r="J40" i="2"/>
  <c r="K40" i="2"/>
  <c r="L40" i="2"/>
  <c r="G39" i="3"/>
  <c r="H39" i="3"/>
  <c r="K39" i="3"/>
  <c r="L39" i="3"/>
  <c r="M39" i="3"/>
  <c r="O39" i="3"/>
  <c r="Q39" i="3"/>
  <c r="R39" i="3"/>
  <c r="S39" i="3"/>
  <c r="T39" i="3"/>
  <c r="W39" i="3"/>
  <c r="X39" i="3"/>
  <c r="P32" i="3"/>
  <c r="P31" i="3"/>
  <c r="N25" i="3"/>
  <c r="N28" i="3" s="1"/>
  <c r="N39" i="3" s="1"/>
  <c r="P38" i="3" l="1"/>
  <c r="P39" i="3" s="1"/>
  <c r="O38" i="4"/>
  <c r="E38" i="4"/>
  <c r="F38" i="3"/>
  <c r="E25" i="3"/>
  <c r="E28" i="3" s="1"/>
  <c r="E39" i="3" s="1"/>
  <c r="P20" i="5"/>
  <c r="Q20" i="5" s="1"/>
  <c r="Q23" i="2"/>
  <c r="Q40" i="2" s="1"/>
  <c r="F28" i="3"/>
  <c r="F39" i="3" s="1"/>
  <c r="M27" i="4"/>
  <c r="M38" i="4" s="1"/>
  <c r="F27" i="4"/>
  <c r="F38" i="4" s="1"/>
  <c r="Q27" i="4"/>
  <c r="Q38" i="4" s="1"/>
</calcChain>
</file>

<file path=xl/sharedStrings.xml><?xml version="1.0" encoding="utf-8"?>
<sst xmlns="http://schemas.openxmlformats.org/spreadsheetml/2006/main" count="297" uniqueCount="117">
  <si>
    <t>КРАТКОСРОЧНЫЙ  ПЛАН</t>
  </si>
  <si>
    <t xml:space="preserve">   реализации региональной программы капитального ремонта общего имущества в многоквартирных домах, расположенных на территории Ставропольского края, на 2017-2019 годы</t>
  </si>
  <si>
    <t>Таблица 1</t>
  </si>
  <si>
    <t>Таблица 2.1</t>
  </si>
  <si>
    <t>Таблица 3</t>
  </si>
  <si>
    <t>Перечень многоквартирных домов которые подлежат капитальному ремонту</t>
  </si>
  <si>
    <t>Реестр многоквартирных домов по видам ремонта внутридомовых инженерных систем и установки коллективных (общедомовых) приборов учета и узлов управления</t>
  </si>
  <si>
    <t>Планируемые показатели выполнения работ по капитальному ремонту многоквартирных домов</t>
  </si>
  <si>
    <t>№ п/п
по КП</t>
  </si>
  <si>
    <t>№ п/п
по МО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</si>
  <si>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</si>
  <si>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</si>
  <si>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</si>
  <si>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</si>
  <si>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</si>
  <si>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</si>
  <si>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</si>
  <si>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</si>
  <si>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</si>
  <si>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</si>
  <si>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</si>
  <si>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</si>
  <si>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Стоимость капитального ремонта ВСЕГО</t>
  </si>
  <si>
    <t>виды, установленные частью 1 статьи 166 Жилищного Кодекса Российской Федерации</t>
  </si>
  <si>
    <t>виды, установленные нормативным правовым актом субъекта Российской Федерации</t>
  </si>
  <si>
    <t>ремонт внутридомовых инженерных систем</t>
  </si>
  <si>
    <t>в том числе:</t>
  </si>
  <si>
    <t>установка коллективных (общедомовых) ПУ и УУ</t>
  </si>
  <si>
    <t>№ п/п</t>
  </si>
  <si>
    <t>Наименование муниципального образования</t>
  </si>
  <si>
    <t>Общая площадь МКД, всего</t>
  </si>
  <si>
    <t>Количество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</si>
  <si>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</si>
  <si>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</si>
  <si>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</si>
  <si>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</si>
  <si>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</si>
  <si>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</si>
  <si>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</si>
  <si>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</si>
  <si>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</si>
  <si>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фасада</t>
  </si>
  <si>
    <t>переустройство невентилируемой крыши на вентилируемую крышу, устройство выходов на кровлю</t>
  </si>
  <si>
    <t>дпугие виды</t>
  </si>
  <si>
    <t>водоотведение</t>
  </si>
  <si>
    <t>горячего водоснабжения</t>
  </si>
  <si>
    <t>в том числе</t>
  </si>
  <si>
    <t>холодного водоснабжения</t>
  </si>
  <si>
    <t>теплоснабжение</t>
  </si>
  <si>
    <t>электроснабжение</t>
  </si>
  <si>
    <t>ПУ
 горячего водоснабжения</t>
  </si>
  <si>
    <t>ПУ 
холодного водоснабжения</t>
  </si>
  <si>
    <t>ПУ 
газоснабжения</t>
  </si>
  <si>
    <t>ПУ 
теплоснабжения</t>
  </si>
  <si>
    <t>ПУ электроснабжения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</si>
  <si>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</si>
  <si>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</si>
  <si>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</si>
  <si>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</si>
  <si>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инженерные сети</t>
  </si>
  <si>
    <t>водоподогреватель</t>
  </si>
  <si>
    <t>I квартал</t>
  </si>
  <si>
    <t>II квартал</t>
  </si>
  <si>
    <t>III квартал</t>
  </si>
  <si>
    <t>IV квартал</t>
  </si>
  <si>
    <t>кв.м</t>
  </si>
  <si>
    <t>чел.</t>
  </si>
  <si>
    <t>руб.</t>
  </si>
  <si>
    <t>руб./кв.м</t>
  </si>
  <si>
    <t>ед.</t>
  </si>
  <si>
    <t>кв.м.</t>
  </si>
  <si>
    <t>куб.м.</t>
  </si>
  <si>
    <t>п.м.</t>
  </si>
  <si>
    <t>Балтийский сельсовет Курский муниципальный район</t>
  </si>
  <si>
    <t>таблица 2.2</t>
  </si>
  <si>
    <t>Кирпичные, каменные</t>
  </si>
  <si>
    <t>2017 год</t>
  </si>
  <si>
    <t>город Новоалександровск Новоалександровский муниципальный район</t>
  </si>
  <si>
    <t>г. Новоалександровск, ул. Карла Маркса, д. 188</t>
  </si>
  <si>
    <t>г. Новоалександровск, ул. Ленина, д. 64</t>
  </si>
  <si>
    <t>г. Новоалександровск, ул. Элеваторная, д. 4</t>
  </si>
  <si>
    <t>г. Новоалександровск, ул. Элеваторная, д. 6</t>
  </si>
  <si>
    <t>Итого 2017 год по  МО: город Новоалександровск Новоалександровский муниципальный район</t>
  </si>
  <si>
    <t>2018 год</t>
  </si>
  <si>
    <t>г. Новоалександровск, пер. Энгельса, д. 2</t>
  </si>
  <si>
    <t>г. Новоалександровск, пер. Энгельса, д. 6</t>
  </si>
  <si>
    <t>2019 год</t>
  </si>
  <si>
    <t>г. Новоалександровск, ул. Элеваторная, 20</t>
  </si>
  <si>
    <t>г. Новоалександровск, ул. Железнодорожная, 29</t>
  </si>
  <si>
    <t>Монолитные</t>
  </si>
  <si>
    <t>Итого:</t>
  </si>
  <si>
    <t>Способ формирования 
фонда капитального 
ремонта (РО/СпСч)</t>
  </si>
  <si>
    <t>Итого 2018 год по МО: Новоалександровский городской округ Ставропольского края</t>
  </si>
  <si>
    <t>Новоалександровский городской округ</t>
  </si>
  <si>
    <t>п. Горьковский, ул.Ленина, 1</t>
  </si>
  <si>
    <t>п. Горьковский, ул.Ленина, 2</t>
  </si>
  <si>
    <t>п. Горьковский, ул.Ленина, 3</t>
  </si>
  <si>
    <t>п. Горьковский, ул.Ленина, 5</t>
  </si>
  <si>
    <t>п. Горьковский, ул.Ленина, 7</t>
  </si>
  <si>
    <t>Итого 2019 год по МО: Новоалександровский городской округ</t>
  </si>
  <si>
    <t>Итого по МО: Новоалександровский городской округ</t>
  </si>
  <si>
    <t>Прочие</t>
  </si>
  <si>
    <t>Итого: 2018 год по  МО: Новоалександровский городской округ</t>
  </si>
  <si>
    <t>Итого 2018 год по МО: Новоалександровский городской округ</t>
  </si>
  <si>
    <t>Приложение 1</t>
  </si>
  <si>
    <t>к постановлению администрации</t>
  </si>
  <si>
    <t>от _______________________№ ____________</t>
  </si>
  <si>
    <t>расположенных на территории Новоалександровского городского округа Ставропольского края</t>
  </si>
  <si>
    <t>РО</t>
  </si>
  <si>
    <t xml:space="preserve">Новоалександровского городского округа Ставропольского края </t>
  </si>
  <si>
    <t>Количество жителей, зарегистрированных в МКД                                              на дату утверждения краткосрочного плана</t>
  </si>
  <si>
    <t>Приложение 2</t>
  </si>
  <si>
    <t>замена плоской крыши на скатную без цели жилого использования (чердак)</t>
  </si>
  <si>
    <t>рую</t>
  </si>
  <si>
    <t>Реестр многоквартирных домов, которые подлежат капитальному ремонту по видам ремонта</t>
  </si>
  <si>
    <t>Приложение 3</t>
  </si>
  <si>
    <t>газоснабже-ние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</si>
</sst>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</cellStyleXfs>
  <cellXfs count="241">
    <xf numFmtId="0" fontId="0" fillId="0" borderId="0" xfId="0"/>
    <xf numFmtId="0" fontId="4" fillId="0" borderId="0" xfId="2" applyFont="1" applyBorder="1"/>
    <xf numFmtId="0" fontId="4" fillId="0" borderId="0" xfId="2" applyFont="1" applyBorder="1" applyAlignment="1"/>
    <xf numFmtId="3" fontId="4" fillId="0" borderId="0" xfId="2" applyNumberFormat="1" applyFont="1" applyBorder="1" applyAlignment="1">
      <alignment horizontal="right"/>
    </xf>
    <xf numFmtId="4" fontId="4" fillId="0" borderId="0" xfId="2" applyNumberFormat="1" applyFont="1" applyBorder="1" applyAlignment="1">
      <alignment horizontal="right"/>
    </xf>
    <xf numFmtId="0" fontId="3" fillId="0" borderId="0" xfId="2" applyFont="1" applyBorder="1"/>
    <xf numFmtId="0" fontId="3" fillId="0" borderId="0" xfId="2" applyFont="1" applyFill="1" applyBorder="1"/>
    <xf numFmtId="4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4" fontId="3" fillId="0" borderId="0" xfId="2" applyNumberFormat="1" applyFont="1" applyFill="1" applyBorder="1" applyAlignment="1">
      <alignment horizontal="center"/>
    </xf>
    <xf numFmtId="4" fontId="3" fillId="0" borderId="0" xfId="2" applyNumberFormat="1" applyFont="1" applyFill="1" applyBorder="1"/>
    <xf numFmtId="3" fontId="4" fillId="0" borderId="0" xfId="2" applyNumberFormat="1" applyFont="1" applyFill="1" applyBorder="1"/>
    <xf numFmtId="4" fontId="4" fillId="0" borderId="0" xfId="2" applyNumberFormat="1" applyFont="1" applyFill="1" applyBorder="1"/>
    <xf numFmtId="0" fontId="3" fillId="0" borderId="1" xfId="2" applyFont="1" applyBorder="1"/>
    <xf numFmtId="3" fontId="8" fillId="0" borderId="1" xfId="4" applyNumberFormat="1" applyFont="1" applyBorder="1" applyAlignment="1">
      <alignment horizontal="center" vertical="center" wrapText="1"/>
    </xf>
    <xf numFmtId="1" fontId="3" fillId="0" borderId="8" xfId="2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1" fontId="10" fillId="0" borderId="1" xfId="4" applyNumberFormat="1" applyFont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/>
    <xf numFmtId="4" fontId="8" fillId="2" borderId="1" xfId="4" applyNumberFormat="1" applyFont="1" applyFill="1" applyBorder="1" applyAlignment="1">
      <alignment horizontal="right" vertical="center"/>
    </xf>
    <xf numFmtId="3" fontId="8" fillId="2" borderId="1" xfId="4" applyNumberFormat="1" applyFont="1" applyFill="1" applyBorder="1" applyAlignment="1">
      <alignment horizontal="right" vertical="center"/>
    </xf>
    <xf numFmtId="49" fontId="8" fillId="2" borderId="1" xfId="4" applyNumberFormat="1" applyFont="1" applyFill="1" applyBorder="1" applyAlignment="1">
      <alignment horizontal="right" vertical="center"/>
    </xf>
    <xf numFmtId="4" fontId="10" fillId="2" borderId="1" xfId="4" applyNumberFormat="1" applyFont="1" applyFill="1" applyBorder="1" applyAlignment="1">
      <alignment vertical="center"/>
    </xf>
    <xf numFmtId="0" fontId="3" fillId="2" borderId="1" xfId="2" applyFont="1" applyFill="1" applyBorder="1" applyAlignment="1">
      <alignment horizontal="right"/>
    </xf>
    <xf numFmtId="4" fontId="3" fillId="2" borderId="1" xfId="2" applyNumberFormat="1" applyFont="1" applyFill="1" applyBorder="1" applyAlignment="1">
      <alignment horizontal="right"/>
    </xf>
    <xf numFmtId="164" fontId="3" fillId="2" borderId="1" xfId="2" applyNumberFormat="1" applyFont="1" applyFill="1" applyBorder="1" applyAlignment="1">
      <alignment horizontal="right"/>
    </xf>
    <xf numFmtId="164" fontId="8" fillId="2" borderId="1" xfId="4" applyNumberFormat="1" applyFont="1" applyFill="1" applyBorder="1" applyAlignment="1">
      <alignment horizontal="right" vertical="center"/>
    </xf>
    <xf numFmtId="1" fontId="8" fillId="2" borderId="1" xfId="4" applyNumberFormat="1" applyFont="1" applyFill="1" applyBorder="1" applyAlignment="1">
      <alignment horizontal="center" vertical="center"/>
    </xf>
    <xf numFmtId="1" fontId="8" fillId="2" borderId="1" xfId="4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wrapText="1"/>
    </xf>
    <xf numFmtId="3" fontId="3" fillId="0" borderId="1" xfId="2" applyNumberFormat="1" applyFont="1" applyBorder="1" applyAlignment="1">
      <alignment horizontal="right"/>
    </xf>
    <xf numFmtId="4" fontId="3" fillId="0" borderId="1" xfId="2" applyNumberFormat="1" applyFont="1" applyBorder="1" applyAlignment="1">
      <alignment horizontal="right"/>
    </xf>
    <xf numFmtId="14" fontId="3" fillId="0" borderId="1" xfId="2" applyNumberFormat="1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164" fontId="3" fillId="0" borderId="1" xfId="2" applyNumberFormat="1" applyFont="1" applyBorder="1" applyAlignment="1">
      <alignment horizontal="right"/>
    </xf>
    <xf numFmtId="4" fontId="3" fillId="0" borderId="1" xfId="2" applyNumberFormat="1" applyFont="1" applyFill="1" applyBorder="1" applyAlignment="1">
      <alignment horizontal="right"/>
    </xf>
    <xf numFmtId="1" fontId="8" fillId="2" borderId="1" xfId="4" applyNumberFormat="1" applyFont="1" applyFill="1" applyBorder="1" applyAlignment="1">
      <alignment horizontal="right" vertical="center"/>
    </xf>
    <xf numFmtId="1" fontId="8" fillId="0" borderId="1" xfId="4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right" vertical="center"/>
    </xf>
    <xf numFmtId="4" fontId="8" fillId="0" borderId="1" xfId="4" applyNumberFormat="1" applyFont="1" applyFill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right"/>
    </xf>
    <xf numFmtId="0" fontId="6" fillId="0" borderId="6" xfId="2" applyFont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2" fillId="0" borderId="1" xfId="1" applyFill="1" applyBorder="1" applyAlignment="1">
      <alignment wrapText="1"/>
    </xf>
    <xf numFmtId="4" fontId="4" fillId="0" borderId="1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1" fontId="9" fillId="0" borderId="1" xfId="3" applyNumberFormat="1" applyFont="1" applyBorder="1" applyAlignment="1">
      <alignment horizontal="center" vertical="center" wrapText="1"/>
    </xf>
    <xf numFmtId="4" fontId="9" fillId="0" borderId="1" xfId="3" applyNumberFormat="1" applyFont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center" vertical="center" wrapText="1"/>
    </xf>
    <xf numFmtId="1" fontId="10" fillId="3" borderId="1" xfId="3" applyNumberFormat="1" applyFont="1" applyFill="1" applyBorder="1" applyAlignment="1">
      <alignment horizontal="left" vertical="center"/>
    </xf>
    <xf numFmtId="1" fontId="10" fillId="0" borderId="1" xfId="3" applyNumberFormat="1" applyFont="1" applyFill="1" applyBorder="1" applyAlignment="1">
      <alignment horizontal="left" vertical="center"/>
    </xf>
    <xf numFmtId="4" fontId="10" fillId="0" borderId="1" xfId="3" applyNumberFormat="1" applyFont="1" applyFill="1" applyBorder="1" applyAlignment="1">
      <alignment horizontal="right" vertical="center"/>
    </xf>
    <xf numFmtId="3" fontId="10" fillId="0" borderId="1" xfId="3" applyNumberFormat="1" applyFont="1" applyFill="1" applyBorder="1" applyAlignment="1">
      <alignment horizontal="right" vertical="center"/>
    </xf>
    <xf numFmtId="3" fontId="8" fillId="0" borderId="1" xfId="3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wrapText="1"/>
    </xf>
    <xf numFmtId="1" fontId="3" fillId="0" borderId="1" xfId="2" applyNumberFormat="1" applyFont="1" applyBorder="1" applyAlignment="1">
      <alignment horizontal="center" vertical="center"/>
    </xf>
    <xf numFmtId="4" fontId="3" fillId="0" borderId="1" xfId="2" applyNumberFormat="1" applyFont="1" applyFill="1" applyBorder="1"/>
    <xf numFmtId="0" fontId="3" fillId="0" borderId="1" xfId="2" applyFont="1" applyBorder="1" applyAlignment="1"/>
    <xf numFmtId="0" fontId="3" fillId="0" borderId="7" xfId="2" applyFont="1" applyBorder="1"/>
    <xf numFmtId="0" fontId="3" fillId="0" borderId="7" xfId="2" applyFont="1" applyBorder="1" applyAlignment="1"/>
    <xf numFmtId="3" fontId="3" fillId="0" borderId="7" xfId="2" applyNumberFormat="1" applyFont="1" applyBorder="1" applyAlignment="1">
      <alignment horizontal="right"/>
    </xf>
    <xf numFmtId="4" fontId="3" fillId="0" borderId="7" xfId="2" applyNumberFormat="1" applyFont="1" applyBorder="1" applyAlignment="1">
      <alignment horizontal="right"/>
    </xf>
    <xf numFmtId="0" fontId="3" fillId="0" borderId="0" xfId="2" applyFont="1" applyBorder="1" applyAlignment="1"/>
    <xf numFmtId="3" fontId="3" fillId="0" borderId="0" xfId="2" applyNumberFormat="1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0" fontId="3" fillId="0" borderId="5" xfId="2" applyFont="1" applyBorder="1" applyAlignment="1">
      <alignment horizontal="right"/>
    </xf>
    <xf numFmtId="0" fontId="3" fillId="0" borderId="11" xfId="2" applyFont="1" applyBorder="1" applyAlignment="1">
      <alignment horizontal="right"/>
    </xf>
    <xf numFmtId="4" fontId="4" fillId="0" borderId="1" xfId="2" applyNumberFormat="1" applyFont="1" applyFill="1" applyBorder="1"/>
    <xf numFmtId="3" fontId="4" fillId="0" borderId="1" xfId="2" applyNumberFormat="1" applyFont="1" applyFill="1" applyBorder="1"/>
    <xf numFmtId="164" fontId="3" fillId="0" borderId="1" xfId="2" applyNumberFormat="1" applyFont="1" applyFill="1" applyBorder="1" applyAlignment="1">
      <alignment horizontal="right"/>
    </xf>
    <xf numFmtId="4" fontId="13" fillId="0" borderId="1" xfId="3" applyNumberFormat="1" applyFont="1" applyBorder="1" applyAlignment="1">
      <alignment horizontal="center" vertical="center" wrapText="1"/>
    </xf>
    <xf numFmtId="164" fontId="13" fillId="0" borderId="1" xfId="3" applyNumberFormat="1" applyFont="1" applyBorder="1" applyAlignment="1">
      <alignment horizontal="center" vertical="center" wrapText="1"/>
    </xf>
    <xf numFmtId="4" fontId="13" fillId="0" borderId="1" xfId="3" applyNumberFormat="1" applyFont="1" applyFill="1" applyBorder="1" applyAlignment="1">
      <alignment horizontal="center" vertical="center" wrapText="1"/>
    </xf>
    <xf numFmtId="164" fontId="13" fillId="0" borderId="1" xfId="3" applyNumberFormat="1" applyFont="1" applyFill="1" applyBorder="1" applyAlignment="1">
      <alignment horizontal="center" vertical="center" wrapText="1"/>
    </xf>
    <xf numFmtId="3" fontId="13" fillId="0" borderId="1" xfId="3" applyNumberFormat="1" applyFont="1" applyFill="1" applyBorder="1" applyAlignment="1">
      <alignment horizontal="center" vertical="center" wrapText="1"/>
    </xf>
    <xf numFmtId="3" fontId="13" fillId="0" borderId="1" xfId="3" applyNumberFormat="1" applyFon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/>
    </xf>
    <xf numFmtId="1" fontId="14" fillId="0" borderId="1" xfId="4" applyNumberFormat="1" applyFont="1" applyBorder="1" applyAlignment="1">
      <alignment horizontal="center" vertical="center"/>
    </xf>
    <xf numFmtId="1" fontId="12" fillId="0" borderId="1" xfId="2" applyNumberFormat="1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8" fillId="0" borderId="0" xfId="2" applyFont="1" applyBorder="1"/>
    <xf numFmtId="0" fontId="18" fillId="0" borderId="0" xfId="2" applyFont="1" applyBorder="1" applyAlignment="1"/>
    <xf numFmtId="3" fontId="18" fillId="0" borderId="0" xfId="2" applyNumberFormat="1" applyFont="1" applyBorder="1" applyAlignment="1">
      <alignment horizontal="right"/>
    </xf>
    <xf numFmtId="4" fontId="18" fillId="0" borderId="0" xfId="2" applyNumberFormat="1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15" fillId="0" borderId="0" xfId="0" applyFont="1"/>
    <xf numFmtId="0" fontId="15" fillId="0" borderId="0" xfId="2" applyFont="1" applyBorder="1"/>
    <xf numFmtId="0" fontId="15" fillId="0" borderId="0" xfId="2" applyFont="1" applyBorder="1" applyAlignment="1"/>
    <xf numFmtId="3" fontId="15" fillId="0" borderId="0" xfId="2" applyNumberFormat="1" applyFont="1" applyBorder="1" applyAlignment="1">
      <alignment horizontal="right"/>
    </xf>
    <xf numFmtId="1" fontId="10" fillId="3" borderId="1" xfId="3" applyNumberFormat="1" applyFont="1" applyFill="1" applyBorder="1" applyAlignment="1">
      <alignment horizontal="left" vertical="center"/>
    </xf>
    <xf numFmtId="4" fontId="8" fillId="0" borderId="1" xfId="4" applyNumberFormat="1" applyFont="1" applyBorder="1" applyAlignment="1">
      <alignment horizontal="center" vertical="center" textRotation="90" wrapText="1"/>
    </xf>
    <xf numFmtId="4" fontId="8" fillId="0" borderId="1" xfId="4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/>
    </xf>
    <xf numFmtId="4" fontId="9" fillId="0" borderId="1" xfId="3" applyNumberFormat="1" applyFont="1" applyBorder="1" applyAlignment="1">
      <alignment horizontal="center" vertical="center" wrapText="1"/>
    </xf>
    <xf numFmtId="0" fontId="20" fillId="0" borderId="0" xfId="0" applyFont="1"/>
    <xf numFmtId="4" fontId="4" fillId="2" borderId="1" xfId="2" applyNumberFormat="1" applyFont="1" applyFill="1" applyBorder="1" applyAlignment="1">
      <alignment horizontal="right"/>
    </xf>
    <xf numFmtId="4" fontId="10" fillId="2" borderId="1" xfId="4" applyNumberFormat="1" applyFont="1" applyFill="1" applyBorder="1" applyAlignment="1">
      <alignment horizontal="right" vertical="center"/>
    </xf>
    <xf numFmtId="1" fontId="10" fillId="2" borderId="1" xfId="4" applyNumberFormat="1" applyFont="1" applyFill="1" applyBorder="1" applyAlignment="1">
      <alignment horizontal="right" vertical="center"/>
    </xf>
    <xf numFmtId="164" fontId="10" fillId="2" borderId="1" xfId="4" applyNumberFormat="1" applyFont="1" applyFill="1" applyBorder="1" applyAlignment="1">
      <alignment horizontal="right" vertical="center"/>
    </xf>
    <xf numFmtId="1" fontId="10" fillId="2" borderId="1" xfId="4" applyNumberFormat="1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4" fillId="2" borderId="1" xfId="2" applyFont="1" applyFill="1" applyBorder="1"/>
    <xf numFmtId="1" fontId="10" fillId="2" borderId="1" xfId="4" applyNumberFormat="1" applyFont="1" applyFill="1" applyBorder="1" applyAlignment="1">
      <alignment horizontal="center" vertical="center"/>
    </xf>
    <xf numFmtId="4" fontId="21" fillId="2" borderId="1" xfId="4" applyNumberFormat="1" applyFont="1" applyFill="1" applyBorder="1" applyAlignment="1">
      <alignment vertical="center"/>
    </xf>
    <xf numFmtId="0" fontId="22" fillId="2" borderId="1" xfId="2" applyFont="1" applyFill="1" applyBorder="1"/>
    <xf numFmtId="4" fontId="23" fillId="2" borderId="1" xfId="4" applyNumberFormat="1" applyFont="1" applyFill="1" applyBorder="1" applyAlignment="1">
      <alignment horizontal="right" vertical="center"/>
    </xf>
    <xf numFmtId="164" fontId="22" fillId="2" borderId="1" xfId="2" applyNumberFormat="1" applyFont="1" applyFill="1" applyBorder="1" applyAlignment="1">
      <alignment horizontal="right"/>
    </xf>
    <xf numFmtId="4" fontId="22" fillId="2" borderId="1" xfId="2" applyNumberFormat="1" applyFont="1" applyFill="1" applyBorder="1" applyAlignment="1">
      <alignment horizontal="right"/>
    </xf>
    <xf numFmtId="3" fontId="22" fillId="2" borderId="1" xfId="2" applyNumberFormat="1" applyFont="1" applyFill="1" applyBorder="1" applyAlignment="1">
      <alignment horizontal="right"/>
    </xf>
    <xf numFmtId="1" fontId="21" fillId="3" borderId="1" xfId="3" applyNumberFormat="1" applyFont="1" applyFill="1" applyBorder="1" applyAlignment="1">
      <alignment horizontal="left" vertical="center"/>
    </xf>
    <xf numFmtId="0" fontId="22" fillId="0" borderId="1" xfId="2" applyFont="1" applyBorder="1"/>
    <xf numFmtId="4" fontId="22" fillId="0" borderId="1" xfId="2" applyNumberFormat="1" applyFont="1" applyBorder="1" applyAlignment="1">
      <alignment horizontal="right"/>
    </xf>
    <xf numFmtId="164" fontId="22" fillId="0" borderId="1" xfId="2" applyNumberFormat="1" applyFont="1" applyBorder="1" applyAlignment="1">
      <alignment horizontal="right"/>
    </xf>
    <xf numFmtId="4" fontId="22" fillId="0" borderId="1" xfId="2" applyNumberFormat="1" applyFont="1" applyFill="1" applyBorder="1" applyAlignment="1">
      <alignment horizontal="right"/>
    </xf>
    <xf numFmtId="3" fontId="22" fillId="0" borderId="1" xfId="2" applyNumberFormat="1" applyFont="1" applyBorder="1" applyAlignment="1">
      <alignment horizontal="right"/>
    </xf>
    <xf numFmtId="0" fontId="22" fillId="2" borderId="1" xfId="2" applyFont="1" applyFill="1" applyBorder="1" applyAlignment="1">
      <alignment horizontal="right"/>
    </xf>
    <xf numFmtId="164" fontId="23" fillId="2" borderId="1" xfId="4" applyNumberFormat="1" applyFont="1" applyFill="1" applyBorder="1" applyAlignment="1">
      <alignment horizontal="right" vertical="center"/>
    </xf>
    <xf numFmtId="0" fontId="25" fillId="0" borderId="1" xfId="0" applyFont="1" applyBorder="1"/>
    <xf numFmtId="4" fontId="21" fillId="2" borderId="1" xfId="4" applyNumberFormat="1" applyFont="1" applyFill="1" applyBorder="1" applyAlignment="1">
      <alignment horizontal="right" vertical="center"/>
    </xf>
    <xf numFmtId="164" fontId="21" fillId="2" borderId="1" xfId="4" applyNumberFormat="1" applyFont="1" applyFill="1" applyBorder="1" applyAlignment="1">
      <alignment horizontal="right" vertical="center"/>
    </xf>
    <xf numFmtId="1" fontId="21" fillId="3" borderId="1" xfId="3" applyNumberFormat="1" applyFont="1" applyFill="1" applyBorder="1" applyAlignment="1">
      <alignment vertical="center" wrapText="1"/>
    </xf>
    <xf numFmtId="2" fontId="21" fillId="3" borderId="1" xfId="3" applyNumberFormat="1" applyFont="1" applyFill="1" applyBorder="1" applyAlignment="1">
      <alignment vertical="center" wrapText="1"/>
    </xf>
    <xf numFmtId="3" fontId="22" fillId="0" borderId="1" xfId="2" applyNumberFormat="1" applyFont="1" applyFill="1" applyBorder="1" applyAlignment="1">
      <alignment horizontal="right"/>
    </xf>
    <xf numFmtId="3" fontId="21" fillId="2" borderId="1" xfId="4" applyNumberFormat="1" applyFont="1" applyFill="1" applyBorder="1" applyAlignment="1">
      <alignment horizontal="right" vertical="center"/>
    </xf>
    <xf numFmtId="3" fontId="23" fillId="2" borderId="1" xfId="4" applyNumberFormat="1" applyFont="1" applyFill="1" applyBorder="1" applyAlignment="1">
      <alignment horizontal="right" vertical="center"/>
    </xf>
    <xf numFmtId="3" fontId="22" fillId="0" borderId="13" xfId="2" applyNumberFormat="1" applyFont="1" applyFill="1" applyBorder="1" applyAlignment="1">
      <alignment horizontal="right"/>
    </xf>
    <xf numFmtId="0" fontId="0" fillId="0" borderId="0" xfId="0" applyBorder="1"/>
    <xf numFmtId="0" fontId="16" fillId="0" borderId="0" xfId="2" applyFont="1" applyBorder="1" applyAlignment="1">
      <alignment horizontal="center"/>
    </xf>
    <xf numFmtId="0" fontId="27" fillId="0" borderId="0" xfId="2" applyFont="1" applyBorder="1"/>
    <xf numFmtId="0" fontId="3" fillId="0" borderId="0" xfId="2" applyFont="1" applyBorder="1" applyAlignment="1">
      <alignment horizontal="center" vertical="center"/>
    </xf>
    <xf numFmtId="1" fontId="3" fillId="0" borderId="0" xfId="2" applyNumberFormat="1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164" fontId="4" fillId="2" borderId="1" xfId="2" applyNumberFormat="1" applyFont="1" applyFill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29" fillId="0" borderId="0" xfId="0" applyFont="1"/>
    <xf numFmtId="0" fontId="26" fillId="0" borderId="6" xfId="2" applyFont="1" applyBorder="1" applyAlignment="1">
      <alignment horizontal="center" vertical="center"/>
    </xf>
    <xf numFmtId="0" fontId="30" fillId="0" borderId="0" xfId="0" applyFont="1"/>
    <xf numFmtId="2" fontId="21" fillId="2" borderId="1" xfId="4" applyNumberFormat="1" applyFont="1" applyFill="1" applyBorder="1" applyAlignment="1">
      <alignment horizontal="right" vertical="center"/>
    </xf>
    <xf numFmtId="164" fontId="22" fillId="0" borderId="1" xfId="2" applyNumberFormat="1" applyFont="1" applyFill="1" applyBorder="1" applyAlignment="1">
      <alignment horizontal="right"/>
    </xf>
    <xf numFmtId="164" fontId="21" fillId="3" borderId="1" xfId="3" applyNumberFormat="1" applyFont="1" applyFill="1" applyBorder="1" applyAlignment="1">
      <alignment vertical="center" wrapText="1"/>
    </xf>
    <xf numFmtId="0" fontId="0" fillId="0" borderId="1" xfId="0" applyBorder="1"/>
    <xf numFmtId="0" fontId="27" fillId="0" borderId="1" xfId="0" applyFont="1" applyBorder="1" applyAlignment="1">
      <alignment horizontal="center"/>
    </xf>
    <xf numFmtId="0" fontId="28" fillId="0" borderId="0" xfId="3" applyFont="1" applyBorder="1" applyAlignment="1"/>
    <xf numFmtId="0" fontId="28" fillId="0" borderId="0" xfId="3" applyFont="1" applyBorder="1" applyAlignment="1">
      <alignment horizontal="left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1" fontId="10" fillId="3" borderId="1" xfId="3" applyNumberFormat="1" applyFont="1" applyFill="1" applyBorder="1" applyAlignment="1">
      <alignment horizontal="left" vertical="center"/>
    </xf>
    <xf numFmtId="4" fontId="8" fillId="0" borderId="1" xfId="4" applyNumberFormat="1" applyFont="1" applyBorder="1" applyAlignment="1">
      <alignment horizontal="center" vertical="center" textRotation="90"/>
    </xf>
    <xf numFmtId="3" fontId="8" fillId="0" borderId="1" xfId="4" applyNumberFormat="1" applyFont="1" applyBorder="1" applyAlignment="1">
      <alignment horizontal="center" vertical="center" textRotation="90"/>
    </xf>
    <xf numFmtId="0" fontId="5" fillId="0" borderId="0" xfId="3" applyFont="1" applyBorder="1" applyAlignment="1">
      <alignment horizontal="center"/>
    </xf>
    <xf numFmtId="4" fontId="8" fillId="0" borderId="1" xfId="4" applyNumberFormat="1" applyFont="1" applyBorder="1" applyAlignment="1">
      <alignment horizontal="center" vertical="center" textRotation="90" wrapText="1"/>
    </xf>
    <xf numFmtId="4" fontId="8" fillId="0" borderId="1" xfId="4" applyNumberFormat="1" applyFont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center" vertical="center" textRotation="90" wrapText="1"/>
    </xf>
    <xf numFmtId="3" fontId="8" fillId="0" borderId="1" xfId="4" applyNumberFormat="1" applyFont="1" applyBorder="1" applyAlignment="1">
      <alignment horizontal="left" vertical="center" textRotation="90" wrapText="1"/>
    </xf>
    <xf numFmtId="0" fontId="26" fillId="0" borderId="0" xfId="2" applyFont="1" applyBorder="1" applyAlignment="1">
      <alignment horizontal="center"/>
    </xf>
    <xf numFmtId="0" fontId="26" fillId="0" borderId="0" xfId="2" applyFont="1" applyBorder="1" applyAlignment="1">
      <alignment horizontal="center" vertical="center"/>
    </xf>
    <xf numFmtId="3" fontId="8" fillId="0" borderId="1" xfId="4" applyNumberFormat="1" applyFont="1" applyBorder="1" applyAlignment="1">
      <alignment horizontal="center" vertical="center" textRotation="90" wrapText="1"/>
    </xf>
    <xf numFmtId="1" fontId="8" fillId="0" borderId="1" xfId="4" applyNumberFormat="1" applyFont="1" applyBorder="1" applyAlignment="1">
      <alignment horizontal="center" vertical="center" textRotation="90" wrapText="1"/>
    </xf>
    <xf numFmtId="1" fontId="8" fillId="0" borderId="8" xfId="4" applyNumberFormat="1" applyFont="1" applyBorder="1" applyAlignment="1">
      <alignment horizontal="center" vertical="center" textRotation="90" wrapText="1"/>
    </xf>
    <xf numFmtId="1" fontId="8" fillId="0" borderId="2" xfId="4" applyNumberFormat="1" applyFont="1" applyBorder="1" applyAlignment="1">
      <alignment horizontal="center" vertical="center" textRotation="90" wrapText="1"/>
    </xf>
    <xf numFmtId="1" fontId="8" fillId="0" borderId="7" xfId="4" applyNumberFormat="1" applyFont="1" applyBorder="1" applyAlignment="1">
      <alignment horizontal="center" vertical="center" textRotation="90" wrapText="1"/>
    </xf>
    <xf numFmtId="1" fontId="8" fillId="0" borderId="1" xfId="4" applyNumberFormat="1" applyFont="1" applyBorder="1" applyAlignment="1">
      <alignment horizontal="center" vertical="center"/>
    </xf>
    <xf numFmtId="1" fontId="10" fillId="3" borderId="11" xfId="3" applyNumberFormat="1" applyFont="1" applyFill="1" applyBorder="1" applyAlignment="1">
      <alignment horizontal="left" vertical="center" wrapText="1"/>
    </xf>
    <xf numFmtId="1" fontId="10" fillId="3" borderId="10" xfId="3" applyNumberFormat="1" applyFont="1" applyFill="1" applyBorder="1" applyAlignment="1">
      <alignment horizontal="left" vertical="center"/>
    </xf>
    <xf numFmtId="0" fontId="4" fillId="2" borderId="11" xfId="2" applyFont="1" applyFill="1" applyBorder="1" applyAlignment="1">
      <alignment horizontal="left"/>
    </xf>
    <xf numFmtId="0" fontId="4" fillId="2" borderId="10" xfId="2" applyFont="1" applyFill="1" applyBorder="1" applyAlignment="1">
      <alignment horizontal="left"/>
    </xf>
    <xf numFmtId="4" fontId="9" fillId="0" borderId="1" xfId="3" applyNumberFormat="1" applyFont="1" applyBorder="1" applyAlignment="1">
      <alignment horizontal="center" vertical="center" wrapText="1"/>
    </xf>
    <xf numFmtId="4" fontId="9" fillId="0" borderId="7" xfId="3" applyNumberFormat="1" applyFont="1" applyBorder="1" applyAlignment="1">
      <alignment horizontal="center" vertical="center" wrapText="1"/>
    </xf>
    <xf numFmtId="164" fontId="9" fillId="0" borderId="3" xfId="3" applyNumberFormat="1" applyFont="1" applyBorder="1" applyAlignment="1">
      <alignment horizontal="center" vertical="center" wrapText="1"/>
    </xf>
    <xf numFmtId="164" fontId="9" fillId="0" borderId="4" xfId="3" applyNumberFormat="1" applyFont="1" applyBorder="1" applyAlignment="1">
      <alignment horizontal="center" vertical="center" wrapText="1"/>
    </xf>
    <xf numFmtId="164" fontId="9" fillId="0" borderId="5" xfId="3" applyNumberFormat="1" applyFont="1" applyBorder="1" applyAlignment="1">
      <alignment horizontal="center" vertical="center" wrapText="1"/>
    </xf>
    <xf numFmtId="164" fontId="9" fillId="0" borderId="9" xfId="3" applyNumberFormat="1" applyFont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left" wrapText="1"/>
    </xf>
    <xf numFmtId="0" fontId="4" fillId="0" borderId="0" xfId="2" applyFont="1" applyBorder="1" applyAlignment="1">
      <alignment horizontal="right"/>
    </xf>
    <xf numFmtId="0" fontId="6" fillId="0" borderId="6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" fontId="10" fillId="3" borderId="10" xfId="3" applyNumberFormat="1" applyFont="1" applyFill="1" applyBorder="1" applyAlignment="1">
      <alignment horizontal="left" vertical="center" wrapText="1"/>
    </xf>
    <xf numFmtId="4" fontId="9" fillId="0" borderId="3" xfId="3" applyNumberFormat="1" applyFont="1" applyBorder="1" applyAlignment="1">
      <alignment horizontal="center" vertical="center" wrapText="1"/>
    </xf>
    <xf numFmtId="4" fontId="9" fillId="0" borderId="4" xfId="3" applyNumberFormat="1" applyFont="1" applyBorder="1" applyAlignment="1">
      <alignment horizontal="center" vertical="center" wrapText="1"/>
    </xf>
    <xf numFmtId="4" fontId="9" fillId="0" borderId="5" xfId="3" applyNumberFormat="1" applyFont="1" applyBorder="1" applyAlignment="1">
      <alignment horizontal="center" vertical="center" wrapText="1"/>
    </xf>
    <xf numFmtId="4" fontId="9" fillId="0" borderId="9" xfId="3" applyNumberFormat="1" applyFont="1" applyBorder="1" applyAlignment="1">
      <alignment horizontal="center" vertical="center" wrapText="1"/>
    </xf>
    <xf numFmtId="0" fontId="24" fillId="2" borderId="1" xfId="2" applyFont="1" applyFill="1" applyBorder="1" applyAlignment="1">
      <alignment horizontal="left"/>
    </xf>
    <xf numFmtId="1" fontId="21" fillId="3" borderId="1" xfId="3" applyNumberFormat="1" applyFont="1" applyFill="1" applyBorder="1" applyAlignment="1">
      <alignment horizontal="left" vertical="center"/>
    </xf>
    <xf numFmtId="1" fontId="21" fillId="3" borderId="11" xfId="3" applyNumberFormat="1" applyFont="1" applyFill="1" applyBorder="1" applyAlignment="1">
      <alignment vertical="center" wrapText="1"/>
    </xf>
    <xf numFmtId="1" fontId="21" fillId="3" borderId="10" xfId="3" applyNumberFormat="1" applyFont="1" applyFill="1" applyBorder="1" applyAlignment="1">
      <alignment vertical="center" wrapText="1"/>
    </xf>
    <xf numFmtId="1" fontId="21" fillId="3" borderId="11" xfId="3" applyNumberFormat="1" applyFont="1" applyFill="1" applyBorder="1" applyAlignment="1">
      <alignment horizontal="left" vertical="center" wrapText="1"/>
    </xf>
    <xf numFmtId="1" fontId="21" fillId="3" borderId="10" xfId="3" applyNumberFormat="1" applyFont="1" applyFill="1" applyBorder="1" applyAlignment="1">
      <alignment horizontal="left" vertical="center"/>
    </xf>
    <xf numFmtId="0" fontId="12" fillId="0" borderId="3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4" fontId="13" fillId="0" borderId="11" xfId="3" applyNumberFormat="1" applyFont="1" applyBorder="1" applyAlignment="1">
      <alignment horizontal="center" vertical="center" wrapText="1"/>
    </xf>
    <xf numFmtId="4" fontId="13" fillId="0" borderId="12" xfId="3" applyNumberFormat="1" applyFont="1" applyBorder="1" applyAlignment="1">
      <alignment horizontal="center" vertical="center" wrapText="1"/>
    </xf>
    <xf numFmtId="4" fontId="13" fillId="0" borderId="10" xfId="3" applyNumberFormat="1" applyFont="1" applyBorder="1" applyAlignment="1">
      <alignment horizontal="center" vertical="center" wrapText="1"/>
    </xf>
    <xf numFmtId="4" fontId="13" fillId="0" borderId="8" xfId="3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4" fontId="12" fillId="0" borderId="8" xfId="2" applyNumberFormat="1" applyFont="1" applyBorder="1" applyAlignment="1">
      <alignment horizontal="center" vertical="center" wrapText="1"/>
    </xf>
    <xf numFmtId="4" fontId="12" fillId="0" borderId="7" xfId="2" applyNumberFormat="1" applyFont="1" applyBorder="1" applyAlignment="1">
      <alignment horizontal="center" vertical="center" wrapText="1"/>
    </xf>
    <xf numFmtId="1" fontId="21" fillId="3" borderId="10" xfId="3" applyNumberFormat="1" applyFont="1" applyFill="1" applyBorder="1" applyAlignment="1">
      <alignment horizontal="left" vertical="center" wrapText="1"/>
    </xf>
    <xf numFmtId="4" fontId="4" fillId="0" borderId="0" xfId="2" applyNumberFormat="1" applyFont="1" applyBorder="1" applyAlignment="1">
      <alignment horizontal="right" vertical="center"/>
    </xf>
    <xf numFmtId="0" fontId="12" fillId="0" borderId="11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4" fontId="26" fillId="0" borderId="6" xfId="2" applyNumberFormat="1" applyFont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>
      <alignment horizontal="right"/>
    </xf>
    <xf numFmtId="4" fontId="26" fillId="0" borderId="6" xfId="2" applyNumberFormat="1" applyFont="1" applyFill="1" applyBorder="1" applyAlignment="1">
      <alignment horizontal="center" vertical="center"/>
    </xf>
    <xf numFmtId="4" fontId="4" fillId="0" borderId="7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3" fontId="4" fillId="0" borderId="7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1" fontId="9" fillId="0" borderId="7" xfId="3" applyNumberFormat="1" applyFont="1" applyBorder="1" applyAlignment="1">
      <alignment horizontal="center" vertical="center" wrapText="1"/>
    </xf>
    <xf numFmtId="1" fontId="9" fillId="0" borderId="1" xfId="3" applyNumberFormat="1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2 2" xfId="2"/>
    <cellStyle name="Обычный 2 2 2" xfId="4"/>
    <cellStyle name="Обычный 2 2 3" xfId="7"/>
    <cellStyle name="Обычный 2 2 4" xfId="9"/>
    <cellStyle name="Обычный 2 3" xfId="6"/>
    <cellStyle name="Обычный 2 4" xfId="8"/>
    <cellStyle name="Обычный 3" xfId="5"/>
    <cellStyle name="Обычный 3 2 2" xfId="3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H171"/>
  <sheetViews>
    <sheetView topLeftCell="A28" zoomScale="115" zoomScaleNormal="115" workbookViewId="0">
      <selection activeCell="B42" sqref="B42:L42"/>
    </sheetView>
  </sheetViews>
  <sheetFormatPr defaultColWidth="7.85546875" defaultRowHeight="18" customHeight="1" x14ac:dyDescent="0.2"/>
  <cols>
    <col min="1" max="1" width="6.42578125" style="15" customWidth="1"/>
    <col min="2" max="2" width="60.28515625" style="15" bestFit="1" customWidth="1"/>
    <col min="3" max="3" width="20.28515625" style="15" customWidth="1"/>
    <col min="4" max="4" width="6.5703125" style="15" customWidth="1"/>
    <col min="5" max="5" width="8" style="15" customWidth="1"/>
    <col min="6" max="6" width="13" style="64" customWidth="1"/>
    <col min="7" max="7" width="4.85546875" style="34" customWidth="1"/>
    <col min="8" max="8" width="5.7109375" style="34" customWidth="1"/>
    <col min="9" max="9" width="9.5703125" style="35" customWidth="1"/>
    <col min="10" max="10" width="9.42578125" style="35" customWidth="1"/>
    <col min="11" max="11" width="10.85546875" style="35" customWidth="1"/>
    <col min="12" max="12" width="9.7109375" style="34" customWidth="1"/>
    <col min="13" max="13" width="14.140625" style="35" customWidth="1"/>
    <col min="14" max="14" width="7" style="35" customWidth="1"/>
    <col min="15" max="15" width="8.28515625" style="35" customWidth="1"/>
    <col min="16" max="16" width="7.85546875" style="35" customWidth="1"/>
    <col min="17" max="17" width="15.140625" style="35" customWidth="1"/>
    <col min="18" max="18" width="10.5703125" style="34" customWidth="1"/>
    <col min="19" max="19" width="10.28515625" style="34" hidden="1" customWidth="1"/>
    <col min="20" max="20" width="14.5703125" style="74" customWidth="1"/>
    <col min="21" max="49" width="7.85546875" style="6"/>
    <col min="50" max="554" width="7.85546875" style="5"/>
    <col min="555" max="16384" width="7.85546875" style="15"/>
  </cols>
  <sheetData>
    <row r="1" spans="1:50" s="5" customFormat="1" ht="12.75" x14ac:dyDescent="0.2">
      <c r="A1" s="1"/>
      <c r="B1" s="1"/>
      <c r="C1" s="1"/>
      <c r="D1" s="1"/>
      <c r="E1" s="1"/>
      <c r="F1" s="2"/>
      <c r="G1" s="3"/>
      <c r="H1" s="3"/>
      <c r="I1" s="4"/>
      <c r="J1" s="4"/>
      <c r="K1" s="4"/>
      <c r="L1" s="3"/>
      <c r="M1" s="4"/>
      <c r="N1" s="154" t="s">
        <v>104</v>
      </c>
      <c r="O1" s="154"/>
      <c r="P1" s="154"/>
      <c r="Q1" s="154"/>
      <c r="R1" s="154"/>
      <c r="S1" s="154"/>
      <c r="T1" s="15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50" s="5" customFormat="1" ht="12.75" x14ac:dyDescent="0.2">
      <c r="A2" s="1"/>
      <c r="B2" s="1"/>
      <c r="C2" s="1"/>
      <c r="D2" s="1"/>
      <c r="E2" s="1"/>
      <c r="F2" s="2"/>
      <c r="G2" s="3"/>
      <c r="H2" s="3"/>
      <c r="I2" s="4"/>
      <c r="J2" s="4"/>
      <c r="K2" s="4"/>
      <c r="L2" s="3"/>
      <c r="M2" s="4"/>
      <c r="N2" s="154" t="s">
        <v>105</v>
      </c>
      <c r="O2" s="154"/>
      <c r="P2" s="154"/>
      <c r="Q2" s="154"/>
      <c r="R2" s="154"/>
      <c r="S2" s="154"/>
      <c r="T2" s="15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50" s="5" customFormat="1" ht="12.75" x14ac:dyDescent="0.2">
      <c r="A3" s="1"/>
      <c r="B3" s="1"/>
      <c r="C3" s="1"/>
      <c r="D3" s="1"/>
      <c r="E3" s="1"/>
      <c r="F3" s="2"/>
      <c r="G3" s="3"/>
      <c r="H3" s="3"/>
      <c r="I3" s="4"/>
      <c r="J3" s="4"/>
      <c r="K3" s="4"/>
      <c r="L3" s="3"/>
      <c r="M3" s="4"/>
      <c r="N3" s="154" t="s">
        <v>109</v>
      </c>
      <c r="O3" s="154"/>
      <c r="P3" s="154"/>
      <c r="Q3" s="154"/>
      <c r="R3" s="154"/>
      <c r="S3" s="154"/>
      <c r="T3" s="15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50" s="5" customFormat="1" ht="12.75" x14ac:dyDescent="0.2">
      <c r="A4" s="1"/>
      <c r="B4" s="1"/>
      <c r="C4" s="1"/>
      <c r="D4" s="1"/>
      <c r="E4" s="1"/>
      <c r="F4" s="2"/>
      <c r="G4" s="3"/>
      <c r="H4" s="3"/>
      <c r="I4" s="4"/>
      <c r="J4" s="4"/>
      <c r="K4" s="4"/>
      <c r="L4" s="3"/>
      <c r="M4" s="4"/>
      <c r="N4" s="154" t="s">
        <v>106</v>
      </c>
      <c r="O4" s="154"/>
      <c r="P4" s="154"/>
      <c r="Q4" s="154"/>
      <c r="R4" s="154"/>
      <c r="S4" s="154"/>
      <c r="T4" s="15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50" s="5" customFormat="1" ht="5.25" customHeight="1" x14ac:dyDescent="0.3">
      <c r="A5" s="1"/>
      <c r="B5" s="1"/>
      <c r="C5" s="1"/>
      <c r="D5" s="1"/>
      <c r="E5" s="1"/>
      <c r="F5" s="2"/>
      <c r="G5" s="3"/>
      <c r="H5" s="3"/>
      <c r="I5" s="4"/>
      <c r="J5" s="4"/>
      <c r="K5" s="4"/>
      <c r="L5" s="3"/>
      <c r="M5" s="4"/>
      <c r="N5" s="4"/>
      <c r="O5" s="160"/>
      <c r="P5" s="160"/>
      <c r="Q5" s="160"/>
      <c r="R5" s="160"/>
      <c r="S5" s="160"/>
      <c r="T5" s="160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50" s="5" customFormat="1" ht="18.75" hidden="1" x14ac:dyDescent="0.3">
      <c r="A6" s="1"/>
      <c r="B6" s="1"/>
      <c r="C6" s="1"/>
      <c r="D6" s="1"/>
      <c r="E6" s="1"/>
      <c r="F6" s="2"/>
      <c r="G6" s="3"/>
      <c r="H6" s="3"/>
      <c r="I6" s="4"/>
      <c r="J6" s="4"/>
      <c r="K6" s="4"/>
      <c r="L6" s="3"/>
      <c r="M6" s="4"/>
      <c r="N6" s="4"/>
      <c r="O6" s="142"/>
      <c r="P6" s="142"/>
      <c r="Q6" s="142"/>
      <c r="R6" s="142"/>
      <c r="S6" s="142"/>
      <c r="T6" s="142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50" s="5" customFormat="1" ht="15.75" x14ac:dyDescent="0.25">
      <c r="A7" s="165" t="s">
        <v>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s="5" customFormat="1" ht="15.75" x14ac:dyDescent="0.25">
      <c r="A8" s="165" t="s">
        <v>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5" customFormat="1" ht="15.75" x14ac:dyDescent="0.25">
      <c r="A9" s="165" t="s">
        <v>107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s="5" customFormat="1" ht="18.75" x14ac:dyDescent="0.3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38" t="s">
        <v>2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s="140" customFormat="1" ht="15.75" x14ac:dyDescent="0.25">
      <c r="A11" s="166" t="s">
        <v>5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</row>
    <row r="12" spans="1:50" s="140" customFormat="1" ht="36" customHeight="1" x14ac:dyDescent="0.25">
      <c r="A12" s="155" t="s">
        <v>9</v>
      </c>
      <c r="B12" s="156" t="s">
        <v>10</v>
      </c>
      <c r="C12" s="155" t="s">
        <v>91</v>
      </c>
      <c r="D12" s="172" t="s">
        <v>11</v>
      </c>
      <c r="E12" s="172"/>
      <c r="F12" s="158" t="s">
        <v>12</v>
      </c>
      <c r="G12" s="159" t="s">
        <v>13</v>
      </c>
      <c r="H12" s="159" t="s">
        <v>14</v>
      </c>
      <c r="I12" s="161" t="s">
        <v>15</v>
      </c>
      <c r="J12" s="162" t="s">
        <v>16</v>
      </c>
      <c r="K12" s="162"/>
      <c r="L12" s="164" t="s">
        <v>110</v>
      </c>
      <c r="M12" s="162" t="s">
        <v>18</v>
      </c>
      <c r="N12" s="162"/>
      <c r="O12" s="162"/>
      <c r="P12" s="162"/>
      <c r="Q12" s="162"/>
      <c r="R12" s="167" t="s">
        <v>19</v>
      </c>
      <c r="S12" s="167" t="s">
        <v>20</v>
      </c>
      <c r="T12" s="163" t="s">
        <v>21</v>
      </c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</row>
    <row r="13" spans="1:50" s="140" customFormat="1" ht="26.25" customHeight="1" x14ac:dyDescent="0.25">
      <c r="A13" s="156"/>
      <c r="B13" s="156"/>
      <c r="C13" s="156"/>
      <c r="D13" s="168" t="s">
        <v>32</v>
      </c>
      <c r="E13" s="169" t="s">
        <v>33</v>
      </c>
      <c r="F13" s="158"/>
      <c r="G13" s="159"/>
      <c r="H13" s="159"/>
      <c r="I13" s="161"/>
      <c r="J13" s="161" t="s">
        <v>34</v>
      </c>
      <c r="K13" s="161" t="s">
        <v>35</v>
      </c>
      <c r="L13" s="164"/>
      <c r="M13" s="161" t="s">
        <v>34</v>
      </c>
      <c r="N13" s="162" t="s">
        <v>26</v>
      </c>
      <c r="O13" s="162"/>
      <c r="P13" s="162"/>
      <c r="Q13" s="162"/>
      <c r="R13" s="167"/>
      <c r="S13" s="167"/>
      <c r="T13" s="16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</row>
    <row r="14" spans="1:50" s="140" customFormat="1" ht="162" customHeight="1" x14ac:dyDescent="0.25">
      <c r="A14" s="156"/>
      <c r="B14" s="156"/>
      <c r="C14" s="156"/>
      <c r="D14" s="168"/>
      <c r="E14" s="170"/>
      <c r="F14" s="158"/>
      <c r="G14" s="159"/>
      <c r="H14" s="159"/>
      <c r="I14" s="161"/>
      <c r="J14" s="161"/>
      <c r="K14" s="161"/>
      <c r="L14" s="164"/>
      <c r="M14" s="161"/>
      <c r="N14" s="100" t="s">
        <v>55</v>
      </c>
      <c r="O14" s="100" t="s">
        <v>56</v>
      </c>
      <c r="P14" s="100" t="s">
        <v>57</v>
      </c>
      <c r="Q14" s="100" t="s">
        <v>58</v>
      </c>
      <c r="R14" s="167"/>
      <c r="S14" s="167"/>
      <c r="T14" s="163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</row>
    <row r="15" spans="1:50" s="140" customFormat="1" ht="12.75" x14ac:dyDescent="0.25">
      <c r="A15" s="156"/>
      <c r="B15" s="156"/>
      <c r="C15" s="156"/>
      <c r="D15" s="168"/>
      <c r="E15" s="171"/>
      <c r="F15" s="158"/>
      <c r="G15" s="159"/>
      <c r="H15" s="159"/>
      <c r="I15" s="101" t="s">
        <v>65</v>
      </c>
      <c r="J15" s="101" t="s">
        <v>65</v>
      </c>
      <c r="K15" s="101" t="s">
        <v>65</v>
      </c>
      <c r="L15" s="16" t="s">
        <v>66</v>
      </c>
      <c r="M15" s="101" t="s">
        <v>67</v>
      </c>
      <c r="N15" s="101" t="s">
        <v>67</v>
      </c>
      <c r="O15" s="101" t="s">
        <v>67</v>
      </c>
      <c r="P15" s="101" t="s">
        <v>67</v>
      </c>
      <c r="Q15" s="101" t="s">
        <v>67</v>
      </c>
      <c r="R15" s="16" t="s">
        <v>68</v>
      </c>
      <c r="S15" s="16" t="s">
        <v>68</v>
      </c>
      <c r="T15" s="16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</row>
    <row r="16" spans="1:50" s="141" customFormat="1" ht="12.75" x14ac:dyDescent="0.25">
      <c r="A16" s="62">
        <v>1</v>
      </c>
      <c r="B16" s="62">
        <v>2</v>
      </c>
      <c r="C16" s="62">
        <v>3</v>
      </c>
      <c r="D16" s="62">
        <v>4</v>
      </c>
      <c r="E16" s="62">
        <v>5</v>
      </c>
      <c r="F16" s="62">
        <v>6</v>
      </c>
      <c r="G16" s="62">
        <v>7</v>
      </c>
      <c r="H16" s="62">
        <v>8</v>
      </c>
      <c r="I16" s="62">
        <v>9</v>
      </c>
      <c r="J16" s="62">
        <v>10</v>
      </c>
      <c r="K16" s="62">
        <v>11</v>
      </c>
      <c r="L16" s="62">
        <v>12</v>
      </c>
      <c r="M16" s="62">
        <v>13</v>
      </c>
      <c r="N16" s="62">
        <v>14</v>
      </c>
      <c r="O16" s="62">
        <v>15</v>
      </c>
      <c r="P16" s="62">
        <v>16</v>
      </c>
      <c r="Q16" s="62">
        <v>17</v>
      </c>
      <c r="R16" s="62">
        <v>18</v>
      </c>
      <c r="S16" s="62">
        <v>19</v>
      </c>
      <c r="T16" s="62">
        <v>19</v>
      </c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</row>
    <row r="17" spans="1:49" s="6" customFormat="1" ht="12.75" x14ac:dyDescent="0.2">
      <c r="A17" s="26" t="s">
        <v>76</v>
      </c>
      <c r="B17" s="22"/>
      <c r="C17" s="22"/>
      <c r="D17" s="31"/>
      <c r="E17" s="31"/>
      <c r="F17" s="32"/>
      <c r="G17" s="24"/>
      <c r="H17" s="24"/>
      <c r="I17" s="23"/>
      <c r="J17" s="23"/>
      <c r="K17" s="23"/>
      <c r="L17" s="24"/>
      <c r="M17" s="23"/>
      <c r="N17" s="23"/>
      <c r="O17" s="23"/>
      <c r="P17" s="23"/>
      <c r="Q17" s="23"/>
      <c r="R17" s="24"/>
      <c r="S17" s="24"/>
      <c r="T17" s="25"/>
    </row>
    <row r="18" spans="1:49" s="5" customFormat="1" ht="12.75" x14ac:dyDescent="0.2">
      <c r="A18" s="99" t="s">
        <v>77</v>
      </c>
      <c r="B18" s="22"/>
      <c r="C18" s="22"/>
      <c r="D18" s="31"/>
      <c r="E18" s="31"/>
      <c r="F18" s="32"/>
      <c r="G18" s="24"/>
      <c r="H18" s="24"/>
      <c r="I18" s="23"/>
      <c r="J18" s="23"/>
      <c r="K18" s="23"/>
      <c r="L18" s="24"/>
      <c r="M18" s="23"/>
      <c r="N18" s="23"/>
      <c r="O18" s="23"/>
      <c r="P18" s="23"/>
      <c r="Q18" s="23"/>
      <c r="R18" s="24"/>
      <c r="S18" s="24"/>
      <c r="T18" s="2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s="5" customFormat="1" ht="25.5" x14ac:dyDescent="0.2">
      <c r="A19" s="15">
        <v>1</v>
      </c>
      <c r="B19" s="15" t="s">
        <v>78</v>
      </c>
      <c r="C19" s="15" t="s">
        <v>108</v>
      </c>
      <c r="D19" s="15">
        <v>1962</v>
      </c>
      <c r="E19" s="15"/>
      <c r="F19" s="33" t="s">
        <v>75</v>
      </c>
      <c r="G19" s="34">
        <v>2</v>
      </c>
      <c r="H19" s="34">
        <v>2</v>
      </c>
      <c r="I19" s="35">
        <v>385.7</v>
      </c>
      <c r="J19" s="35">
        <v>337.7</v>
      </c>
      <c r="K19" s="35">
        <v>337.7</v>
      </c>
      <c r="L19" s="34">
        <v>16</v>
      </c>
      <c r="M19" s="35">
        <v>3038832.98</v>
      </c>
      <c r="N19" s="35">
        <v>0</v>
      </c>
      <c r="O19" s="35">
        <v>0</v>
      </c>
      <c r="P19" s="35">
        <v>0</v>
      </c>
      <c r="Q19" s="35">
        <f>'2.1'!E18</f>
        <v>3038832.98</v>
      </c>
      <c r="R19" s="34">
        <f>Q19/I19</f>
        <v>7878.7476795436869</v>
      </c>
      <c r="S19" s="34">
        <v>9234</v>
      </c>
      <c r="T19" s="36">
        <v>43100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s="5" customFormat="1" ht="25.5" x14ac:dyDescent="0.2">
      <c r="A20" s="15">
        <v>2</v>
      </c>
      <c r="B20" s="15" t="s">
        <v>79</v>
      </c>
      <c r="C20" s="15" t="s">
        <v>108</v>
      </c>
      <c r="D20" s="15">
        <v>1960</v>
      </c>
      <c r="E20" s="15"/>
      <c r="F20" s="33" t="s">
        <v>75</v>
      </c>
      <c r="G20" s="34">
        <v>2</v>
      </c>
      <c r="H20" s="34">
        <v>1</v>
      </c>
      <c r="I20" s="35">
        <v>217</v>
      </c>
      <c r="J20" s="35">
        <v>193</v>
      </c>
      <c r="K20" s="35">
        <v>193</v>
      </c>
      <c r="L20" s="34">
        <v>10</v>
      </c>
      <c r="M20" s="35">
        <v>1920950.04</v>
      </c>
      <c r="N20" s="35">
        <v>0</v>
      </c>
      <c r="O20" s="35">
        <v>0</v>
      </c>
      <c r="P20" s="35">
        <v>0</v>
      </c>
      <c r="Q20" s="35">
        <f>'2.1'!E19</f>
        <v>1920950.04</v>
      </c>
      <c r="R20" s="34">
        <f>Q20/I20</f>
        <v>8852.3043317972351</v>
      </c>
      <c r="S20" s="34">
        <v>9234</v>
      </c>
      <c r="T20" s="36">
        <v>43100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s="5" customFormat="1" ht="25.5" customHeight="1" x14ac:dyDescent="0.2">
      <c r="A21" s="15">
        <v>3</v>
      </c>
      <c r="B21" s="15" t="s">
        <v>80</v>
      </c>
      <c r="C21" s="15" t="s">
        <v>108</v>
      </c>
      <c r="D21" s="15">
        <v>1962</v>
      </c>
      <c r="E21" s="15"/>
      <c r="F21" s="33" t="s">
        <v>75</v>
      </c>
      <c r="G21" s="34">
        <v>2</v>
      </c>
      <c r="H21" s="34">
        <v>1</v>
      </c>
      <c r="I21" s="35">
        <v>399</v>
      </c>
      <c r="J21" s="35">
        <v>375</v>
      </c>
      <c r="K21" s="35">
        <v>375</v>
      </c>
      <c r="L21" s="34">
        <v>12</v>
      </c>
      <c r="M21" s="35">
        <v>2364280.6</v>
      </c>
      <c r="N21" s="35">
        <v>0</v>
      </c>
      <c r="O21" s="35">
        <v>0</v>
      </c>
      <c r="P21" s="35">
        <v>0</v>
      </c>
      <c r="Q21" s="35">
        <f>'2.1'!E20</f>
        <v>2364280.6</v>
      </c>
      <c r="R21" s="34">
        <f>Q21/I21</f>
        <v>5925.5152882205521</v>
      </c>
      <c r="S21" s="34">
        <v>9234</v>
      </c>
      <c r="T21" s="36">
        <v>43100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s="5" customFormat="1" ht="25.5" customHeight="1" x14ac:dyDescent="0.2">
      <c r="A22" s="15">
        <v>4</v>
      </c>
      <c r="B22" s="15" t="s">
        <v>81</v>
      </c>
      <c r="C22" s="15" t="s">
        <v>108</v>
      </c>
      <c r="D22" s="15">
        <v>1960</v>
      </c>
      <c r="E22" s="15"/>
      <c r="F22" s="33" t="s">
        <v>75</v>
      </c>
      <c r="G22" s="34">
        <v>2</v>
      </c>
      <c r="H22" s="34">
        <v>1</v>
      </c>
      <c r="I22" s="35">
        <v>310.39999999999998</v>
      </c>
      <c r="J22" s="35">
        <v>286.7</v>
      </c>
      <c r="K22" s="35">
        <v>286.7</v>
      </c>
      <c r="L22" s="34">
        <v>16</v>
      </c>
      <c r="M22" s="35">
        <v>2693735.86</v>
      </c>
      <c r="N22" s="35">
        <v>0</v>
      </c>
      <c r="O22" s="35">
        <v>0</v>
      </c>
      <c r="P22" s="35">
        <v>0</v>
      </c>
      <c r="Q22" s="35">
        <f>'2.1'!E21</f>
        <v>2693735.86</v>
      </c>
      <c r="R22" s="34">
        <f t="shared" ref="R22" si="0">Q22/I22</f>
        <v>8678.2727448453606</v>
      </c>
      <c r="S22" s="34">
        <v>9234</v>
      </c>
      <c r="T22" s="36">
        <v>43100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s="1" customFormat="1" ht="18" customHeight="1" x14ac:dyDescent="0.2">
      <c r="A23" s="99" t="s">
        <v>82</v>
      </c>
      <c r="B23" s="112"/>
      <c r="C23" s="112"/>
      <c r="D23" s="113"/>
      <c r="E23" s="113"/>
      <c r="F23" s="109"/>
      <c r="G23" s="110"/>
      <c r="H23" s="110"/>
      <c r="I23" s="106">
        <v>1312.1</v>
      </c>
      <c r="J23" s="106">
        <v>1192.4000000000001</v>
      </c>
      <c r="K23" s="106">
        <v>1192.4000000000001</v>
      </c>
      <c r="L23" s="110">
        <v>54</v>
      </c>
      <c r="M23" s="106">
        <v>10017799.48</v>
      </c>
      <c r="N23" s="106">
        <v>0</v>
      </c>
      <c r="O23" s="106">
        <v>0</v>
      </c>
      <c r="P23" s="106">
        <v>0</v>
      </c>
      <c r="Q23" s="106">
        <f>SUM(Q19:Q22)</f>
        <v>10017799.479999999</v>
      </c>
      <c r="R23" s="110"/>
      <c r="S23" s="110"/>
      <c r="T23" s="107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</row>
    <row r="24" spans="1:49" s="5" customFormat="1" ht="18" customHeight="1" x14ac:dyDescent="0.2">
      <c r="A24" s="26" t="s">
        <v>83</v>
      </c>
      <c r="B24" s="22"/>
      <c r="C24" s="22"/>
      <c r="D24" s="31"/>
      <c r="E24" s="31"/>
      <c r="F24" s="32"/>
      <c r="G24" s="24"/>
      <c r="H24" s="24"/>
      <c r="I24" s="23"/>
      <c r="J24" s="23"/>
      <c r="K24" s="23"/>
      <c r="L24" s="24"/>
      <c r="M24" s="23"/>
      <c r="N24" s="23"/>
      <c r="O24" s="23"/>
      <c r="P24" s="23"/>
      <c r="Q24" s="23"/>
      <c r="R24" s="24"/>
      <c r="S24" s="24"/>
      <c r="T24" s="2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s="5" customFormat="1" ht="18" customHeight="1" x14ac:dyDescent="0.2">
      <c r="A25" s="99" t="s">
        <v>93</v>
      </c>
      <c r="B25" s="22"/>
      <c r="C25" s="22"/>
      <c r="D25" s="31"/>
      <c r="E25" s="31"/>
      <c r="F25" s="32"/>
      <c r="G25" s="24"/>
      <c r="H25" s="24"/>
      <c r="I25" s="23"/>
      <c r="J25" s="23"/>
      <c r="K25" s="23"/>
      <c r="L25" s="24"/>
      <c r="M25" s="23"/>
      <c r="N25" s="23"/>
      <c r="O25" s="23"/>
      <c r="P25" s="23"/>
      <c r="Q25" s="23"/>
      <c r="R25" s="24"/>
      <c r="S25" s="24"/>
      <c r="T25" s="2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s="5" customFormat="1" ht="24.75" customHeight="1" x14ac:dyDescent="0.2">
      <c r="A26" s="15">
        <v>1</v>
      </c>
      <c r="B26" s="15" t="s">
        <v>84</v>
      </c>
      <c r="C26" s="15" t="s">
        <v>108</v>
      </c>
      <c r="D26" s="15">
        <v>1957</v>
      </c>
      <c r="E26" s="15"/>
      <c r="F26" s="33" t="s">
        <v>75</v>
      </c>
      <c r="G26" s="34">
        <v>2</v>
      </c>
      <c r="H26" s="34">
        <v>2</v>
      </c>
      <c r="I26" s="35">
        <v>698.1</v>
      </c>
      <c r="J26" s="35">
        <v>634.6</v>
      </c>
      <c r="K26" s="35">
        <v>634.6</v>
      </c>
      <c r="L26" s="34">
        <v>26</v>
      </c>
      <c r="M26" s="35">
        <v>4841410.46</v>
      </c>
      <c r="N26" s="35">
        <v>0</v>
      </c>
      <c r="O26" s="35">
        <v>0</v>
      </c>
      <c r="P26" s="35">
        <v>0</v>
      </c>
      <c r="Q26" s="35">
        <v>4841410.46</v>
      </c>
      <c r="R26" s="34">
        <f>Q26/I26</f>
        <v>6935.1245666809909</v>
      </c>
      <c r="S26" s="34">
        <v>9234</v>
      </c>
      <c r="T26" s="36">
        <v>43465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s="5" customFormat="1" ht="24.75" customHeight="1" x14ac:dyDescent="0.2">
      <c r="A27" s="15">
        <v>2</v>
      </c>
      <c r="B27" s="15" t="s">
        <v>85</v>
      </c>
      <c r="C27" s="15" t="s">
        <v>108</v>
      </c>
      <c r="D27" s="15">
        <v>1960</v>
      </c>
      <c r="E27" s="15"/>
      <c r="F27" s="33" t="s">
        <v>75</v>
      </c>
      <c r="G27" s="34">
        <v>2</v>
      </c>
      <c r="H27" s="34">
        <v>2</v>
      </c>
      <c r="I27" s="35">
        <v>382.9</v>
      </c>
      <c r="J27" s="35">
        <v>348.1</v>
      </c>
      <c r="K27" s="35">
        <v>348.1</v>
      </c>
      <c r="L27" s="34">
        <v>18</v>
      </c>
      <c r="M27" s="35">
        <v>2619340.86</v>
      </c>
      <c r="N27" s="35">
        <v>0</v>
      </c>
      <c r="O27" s="35">
        <v>0</v>
      </c>
      <c r="P27" s="35">
        <v>0</v>
      </c>
      <c r="Q27" s="35">
        <v>2619340.86</v>
      </c>
      <c r="R27" s="34">
        <f>Q27/I27</f>
        <v>6840.7961869939936</v>
      </c>
      <c r="S27" s="34">
        <v>9234</v>
      </c>
      <c r="T27" s="36">
        <v>43465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s="5" customFormat="1" ht="24" customHeight="1" x14ac:dyDescent="0.2">
      <c r="A28" s="15">
        <v>3</v>
      </c>
      <c r="B28" s="15" t="s">
        <v>80</v>
      </c>
      <c r="C28" s="15" t="s">
        <v>108</v>
      </c>
      <c r="D28" s="15">
        <v>1962</v>
      </c>
      <c r="E28" s="15"/>
      <c r="F28" s="33" t="s">
        <v>75</v>
      </c>
      <c r="G28" s="34">
        <v>2</v>
      </c>
      <c r="H28" s="34">
        <v>1</v>
      </c>
      <c r="I28" s="35">
        <v>399</v>
      </c>
      <c r="J28" s="35">
        <v>375</v>
      </c>
      <c r="K28" s="35">
        <v>375</v>
      </c>
      <c r="L28" s="34">
        <v>12</v>
      </c>
      <c r="M28" s="35">
        <v>497769.6</v>
      </c>
      <c r="N28" s="35">
        <v>0</v>
      </c>
      <c r="O28" s="35">
        <v>0</v>
      </c>
      <c r="P28" s="35">
        <v>0</v>
      </c>
      <c r="Q28" s="35">
        <f>'2.1'!E27</f>
        <v>497769.6</v>
      </c>
      <c r="R28" s="34">
        <f>Q28/I28</f>
        <v>1247.542857142857</v>
      </c>
      <c r="S28" s="34">
        <v>9234</v>
      </c>
      <c r="T28" s="36">
        <v>43100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s="1" customFormat="1" ht="18" customHeight="1" x14ac:dyDescent="0.2">
      <c r="A29" s="99" t="s">
        <v>92</v>
      </c>
      <c r="B29" s="112"/>
      <c r="C29" s="112"/>
      <c r="D29" s="113"/>
      <c r="E29" s="113"/>
      <c r="F29" s="109"/>
      <c r="G29" s="110"/>
      <c r="H29" s="110"/>
      <c r="I29" s="106">
        <v>1480</v>
      </c>
      <c r="J29" s="106">
        <v>1357.7</v>
      </c>
      <c r="K29" s="106">
        <v>1357.7</v>
      </c>
      <c r="L29" s="110">
        <v>56</v>
      </c>
      <c r="M29" s="106">
        <f>SUM(M26:M28)</f>
        <v>7958520.9199999999</v>
      </c>
      <c r="N29" s="106">
        <v>0</v>
      </c>
      <c r="O29" s="106">
        <v>0</v>
      </c>
      <c r="P29" s="106">
        <v>0</v>
      </c>
      <c r="Q29" s="106">
        <f>SUM(Q26:Q28)</f>
        <v>7958520.9199999999</v>
      </c>
      <c r="R29" s="110"/>
      <c r="S29" s="110"/>
      <c r="T29" s="107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</row>
    <row r="30" spans="1:49" s="5" customFormat="1" ht="18" customHeight="1" x14ac:dyDescent="0.2">
      <c r="A30" s="157" t="s">
        <v>86</v>
      </c>
      <c r="B30" s="157"/>
      <c r="C30" s="99"/>
      <c r="D30" s="31"/>
      <c r="E30" s="31"/>
      <c r="F30" s="32"/>
      <c r="G30" s="24"/>
      <c r="H30" s="24"/>
      <c r="I30" s="23"/>
      <c r="J30" s="23"/>
      <c r="K30" s="23"/>
      <c r="L30" s="24"/>
      <c r="M30" s="23"/>
      <c r="N30" s="23"/>
      <c r="O30" s="23"/>
      <c r="P30" s="23"/>
      <c r="Q30" s="23"/>
      <c r="R30" s="24"/>
      <c r="S30" s="24"/>
      <c r="T30" s="40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s="5" customFormat="1" ht="18" customHeight="1" x14ac:dyDescent="0.2">
      <c r="A31" s="99" t="s">
        <v>93</v>
      </c>
      <c r="B31" s="22"/>
      <c r="C31" s="22"/>
      <c r="D31" s="99"/>
      <c r="E31" s="22"/>
      <c r="F31" s="32"/>
      <c r="G31" s="24"/>
      <c r="H31" s="24"/>
      <c r="I31" s="23"/>
      <c r="J31" s="23"/>
      <c r="K31" s="23"/>
      <c r="L31" s="24"/>
      <c r="M31" s="23"/>
      <c r="N31" s="23"/>
      <c r="O31" s="23"/>
      <c r="P31" s="23"/>
      <c r="Q31" s="23"/>
      <c r="R31" s="24"/>
      <c r="S31" s="24"/>
      <c r="T31" s="40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s="5" customFormat="1" ht="18" customHeight="1" x14ac:dyDescent="0.2">
      <c r="A32" s="15">
        <v>1</v>
      </c>
      <c r="B32" s="15" t="s">
        <v>87</v>
      </c>
      <c r="C32" s="15" t="s">
        <v>108</v>
      </c>
      <c r="D32" s="15">
        <v>1950</v>
      </c>
      <c r="E32" s="15"/>
      <c r="F32" s="33" t="s">
        <v>89</v>
      </c>
      <c r="G32" s="34">
        <v>2</v>
      </c>
      <c r="H32" s="34">
        <v>1</v>
      </c>
      <c r="I32" s="35">
        <v>281.39999999999998</v>
      </c>
      <c r="J32" s="35">
        <v>262.7</v>
      </c>
      <c r="K32" s="35">
        <v>262.7</v>
      </c>
      <c r="L32" s="34">
        <v>15</v>
      </c>
      <c r="M32" s="39">
        <v>33417.089999999997</v>
      </c>
      <c r="N32" s="35">
        <v>0</v>
      </c>
      <c r="O32" s="35">
        <v>0</v>
      </c>
      <c r="P32" s="35">
        <v>0</v>
      </c>
      <c r="Q32" s="39">
        <v>33417.089999999997</v>
      </c>
      <c r="R32" s="34">
        <f>Q32/I32</f>
        <v>118.75298507462686</v>
      </c>
      <c r="S32" s="34">
        <v>9234</v>
      </c>
      <c r="T32" s="36">
        <v>43830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s="5" customFormat="1" ht="22.5" customHeight="1" x14ac:dyDescent="0.2">
      <c r="A33" s="15">
        <v>2</v>
      </c>
      <c r="B33" s="15" t="s">
        <v>88</v>
      </c>
      <c r="C33" s="15" t="s">
        <v>108</v>
      </c>
      <c r="D33" s="15">
        <v>1950</v>
      </c>
      <c r="E33" s="15"/>
      <c r="F33" s="33" t="s">
        <v>75</v>
      </c>
      <c r="G33" s="34">
        <v>2</v>
      </c>
      <c r="H33" s="34">
        <v>1</v>
      </c>
      <c r="I33" s="35">
        <v>429.2</v>
      </c>
      <c r="J33" s="35">
        <v>377.2</v>
      </c>
      <c r="K33" s="35">
        <v>377.2</v>
      </c>
      <c r="L33" s="34">
        <v>16</v>
      </c>
      <c r="M33" s="39">
        <v>57286.44</v>
      </c>
      <c r="N33" s="35">
        <v>0</v>
      </c>
      <c r="O33" s="35">
        <v>0</v>
      </c>
      <c r="P33" s="35">
        <v>0</v>
      </c>
      <c r="Q33" s="39">
        <v>57286.44</v>
      </c>
      <c r="R33" s="34">
        <f>Q33/I33</f>
        <v>133.47260018639329</v>
      </c>
      <c r="S33" s="34">
        <v>9234</v>
      </c>
      <c r="T33" s="36">
        <v>43830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s="5" customFormat="1" ht="22.5" customHeight="1" x14ac:dyDescent="0.2">
      <c r="A34" s="15">
        <v>3</v>
      </c>
      <c r="B34" s="15" t="s">
        <v>94</v>
      </c>
      <c r="C34" s="15" t="s">
        <v>108</v>
      </c>
      <c r="D34" s="15">
        <v>1962</v>
      </c>
      <c r="E34" s="15"/>
      <c r="F34" s="33" t="s">
        <v>101</v>
      </c>
      <c r="G34" s="34">
        <v>2</v>
      </c>
      <c r="H34" s="34">
        <v>1</v>
      </c>
      <c r="I34" s="35">
        <v>417.9</v>
      </c>
      <c r="J34" s="35">
        <v>383.4</v>
      </c>
      <c r="K34" s="35">
        <v>383.4</v>
      </c>
      <c r="L34" s="34">
        <v>20</v>
      </c>
      <c r="M34" s="39">
        <v>198899</v>
      </c>
      <c r="N34" s="35">
        <v>0</v>
      </c>
      <c r="O34" s="35">
        <v>0</v>
      </c>
      <c r="P34" s="35">
        <v>0</v>
      </c>
      <c r="Q34" s="39">
        <v>198899</v>
      </c>
      <c r="R34" s="34">
        <v>519</v>
      </c>
      <c r="S34" s="34">
        <v>9234</v>
      </c>
      <c r="T34" s="36">
        <v>43830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s="5" customFormat="1" ht="22.5" customHeight="1" x14ac:dyDescent="0.2">
      <c r="A35" s="15">
        <v>4</v>
      </c>
      <c r="B35" s="15" t="s">
        <v>95</v>
      </c>
      <c r="C35" s="15" t="s">
        <v>108</v>
      </c>
      <c r="D35" s="15">
        <v>1960</v>
      </c>
      <c r="E35" s="15"/>
      <c r="F35" s="33" t="s">
        <v>101</v>
      </c>
      <c r="G35" s="34">
        <v>2</v>
      </c>
      <c r="H35" s="34">
        <v>1</v>
      </c>
      <c r="I35" s="35">
        <v>897.5</v>
      </c>
      <c r="J35" s="35">
        <v>884.2</v>
      </c>
      <c r="K35" s="39">
        <v>0</v>
      </c>
      <c r="L35" s="34">
        <v>16</v>
      </c>
      <c r="M35" s="39">
        <v>177008.5</v>
      </c>
      <c r="N35" s="35">
        <v>0</v>
      </c>
      <c r="O35" s="35">
        <v>0</v>
      </c>
      <c r="P35" s="35">
        <v>0</v>
      </c>
      <c r="Q35" s="39">
        <v>177008.5</v>
      </c>
      <c r="R35" s="34">
        <v>200</v>
      </c>
      <c r="S35" s="34">
        <v>9234</v>
      </c>
      <c r="T35" s="36">
        <v>43830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s="5" customFormat="1" ht="22.5" customHeight="1" x14ac:dyDescent="0.2">
      <c r="A36" s="15">
        <v>5</v>
      </c>
      <c r="B36" s="15" t="s">
        <v>96</v>
      </c>
      <c r="C36" s="15" t="s">
        <v>108</v>
      </c>
      <c r="D36" s="15">
        <v>1962</v>
      </c>
      <c r="E36" s="15"/>
      <c r="F36" s="33" t="s">
        <v>101</v>
      </c>
      <c r="G36" s="34">
        <v>2</v>
      </c>
      <c r="H36" s="34">
        <v>1</v>
      </c>
      <c r="I36" s="35">
        <v>401.9</v>
      </c>
      <c r="J36" s="35">
        <v>370.1</v>
      </c>
      <c r="K36" s="35">
        <v>370.1</v>
      </c>
      <c r="L36" s="34">
        <v>14</v>
      </c>
      <c r="M36" s="39">
        <v>198899</v>
      </c>
      <c r="N36" s="35">
        <v>0</v>
      </c>
      <c r="O36" s="35">
        <v>0</v>
      </c>
      <c r="P36" s="35">
        <v>0</v>
      </c>
      <c r="Q36" s="39">
        <v>198899</v>
      </c>
      <c r="R36" s="34">
        <v>537</v>
      </c>
      <c r="S36" s="34">
        <v>9234</v>
      </c>
      <c r="T36" s="36">
        <v>43830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s="5" customFormat="1" ht="22.5" customHeight="1" x14ac:dyDescent="0.2">
      <c r="A37" s="15">
        <v>6</v>
      </c>
      <c r="B37" s="15" t="s">
        <v>97</v>
      </c>
      <c r="C37" s="15" t="s">
        <v>108</v>
      </c>
      <c r="D37" s="15">
        <v>1963</v>
      </c>
      <c r="E37" s="15"/>
      <c r="F37" s="33" t="s">
        <v>101</v>
      </c>
      <c r="G37" s="34">
        <v>2</v>
      </c>
      <c r="H37" s="34">
        <v>1</v>
      </c>
      <c r="I37" s="35">
        <v>525.79999999999995</v>
      </c>
      <c r="J37" s="35">
        <v>463.5</v>
      </c>
      <c r="K37" s="35">
        <v>463.5</v>
      </c>
      <c r="L37" s="34">
        <v>24</v>
      </c>
      <c r="M37" s="39">
        <v>89317.8</v>
      </c>
      <c r="N37" s="35">
        <v>0</v>
      </c>
      <c r="O37" s="35">
        <v>0</v>
      </c>
      <c r="P37" s="35">
        <v>0</v>
      </c>
      <c r="Q37" s="39">
        <v>89317.8</v>
      </c>
      <c r="R37" s="34">
        <v>193</v>
      </c>
      <c r="S37" s="34">
        <v>9234</v>
      </c>
      <c r="T37" s="36">
        <v>43830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s="5" customFormat="1" ht="22.5" customHeight="1" x14ac:dyDescent="0.2">
      <c r="A38" s="15">
        <v>7</v>
      </c>
      <c r="B38" s="15" t="s">
        <v>98</v>
      </c>
      <c r="C38" s="15" t="s">
        <v>108</v>
      </c>
      <c r="D38" s="15">
        <v>1963</v>
      </c>
      <c r="E38" s="15"/>
      <c r="F38" s="33" t="s">
        <v>101</v>
      </c>
      <c r="G38" s="34">
        <v>2</v>
      </c>
      <c r="H38" s="34">
        <v>2</v>
      </c>
      <c r="I38" s="35">
        <v>432.1</v>
      </c>
      <c r="J38" s="35">
        <v>384.5</v>
      </c>
      <c r="K38" s="35">
        <v>384.5</v>
      </c>
      <c r="L38" s="34">
        <v>19</v>
      </c>
      <c r="M38" s="39">
        <v>198899</v>
      </c>
      <c r="N38" s="35">
        <v>0</v>
      </c>
      <c r="O38" s="35">
        <v>0</v>
      </c>
      <c r="P38" s="35">
        <v>0</v>
      </c>
      <c r="Q38" s="39">
        <v>198899</v>
      </c>
      <c r="R38" s="34">
        <v>517</v>
      </c>
      <c r="S38" s="34">
        <v>9234</v>
      </c>
      <c r="T38" s="36">
        <v>43830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s="1" customFormat="1" ht="18" customHeight="1" x14ac:dyDescent="0.2">
      <c r="A39" s="157" t="s">
        <v>99</v>
      </c>
      <c r="B39" s="157"/>
      <c r="C39" s="157"/>
      <c r="D39" s="157"/>
      <c r="E39" s="157"/>
      <c r="F39" s="109"/>
      <c r="G39" s="110"/>
      <c r="H39" s="110"/>
      <c r="I39" s="106">
        <f t="shared" ref="I39:Q39" si="1">SUM(I32:I38)</f>
        <v>3385.7999999999997</v>
      </c>
      <c r="J39" s="106">
        <f t="shared" si="1"/>
        <v>3125.6</v>
      </c>
      <c r="K39" s="106">
        <f t="shared" si="1"/>
        <v>2241.4</v>
      </c>
      <c r="L39" s="110">
        <f t="shared" si="1"/>
        <v>124</v>
      </c>
      <c r="M39" s="106">
        <f t="shared" si="1"/>
        <v>953726.83000000007</v>
      </c>
      <c r="N39" s="106">
        <f t="shared" si="1"/>
        <v>0</v>
      </c>
      <c r="O39" s="106">
        <f t="shared" si="1"/>
        <v>0</v>
      </c>
      <c r="P39" s="106">
        <f t="shared" si="1"/>
        <v>0</v>
      </c>
      <c r="Q39" s="106">
        <f t="shared" si="1"/>
        <v>953726.83000000007</v>
      </c>
      <c r="R39" s="110"/>
      <c r="S39" s="110"/>
      <c r="T39" s="107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</row>
    <row r="40" spans="1:49" s="1" customFormat="1" ht="18" customHeight="1" x14ac:dyDescent="0.2">
      <c r="A40" s="157" t="s">
        <v>100</v>
      </c>
      <c r="B40" s="157"/>
      <c r="C40" s="157"/>
      <c r="D40" s="157"/>
      <c r="E40" s="157"/>
      <c r="F40" s="109"/>
      <c r="G40" s="110"/>
      <c r="H40" s="110"/>
      <c r="I40" s="106">
        <f>I39+I29+I23</f>
        <v>6177.9</v>
      </c>
      <c r="J40" s="106">
        <f t="shared" ref="J40:L40" si="2">J39+J29+J23</f>
        <v>5675.7000000000007</v>
      </c>
      <c r="K40" s="106">
        <f t="shared" si="2"/>
        <v>4791.5</v>
      </c>
      <c r="L40" s="110">
        <f t="shared" si="2"/>
        <v>234</v>
      </c>
      <c r="M40" s="106">
        <f>M39+M29+M23</f>
        <v>18930047.23</v>
      </c>
      <c r="N40" s="106">
        <v>0</v>
      </c>
      <c r="O40" s="106">
        <v>0</v>
      </c>
      <c r="P40" s="106">
        <v>0</v>
      </c>
      <c r="Q40" s="106">
        <f>Q39+Q29+Q23</f>
        <v>18930047.229999997</v>
      </c>
      <c r="R40" s="110"/>
      <c r="S40" s="110"/>
      <c r="T40" s="107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</row>
    <row r="41" spans="1:49" s="5" customFormat="1" ht="18" customHeight="1" x14ac:dyDescent="0.35">
      <c r="B41" s="89"/>
      <c r="C41" s="89"/>
      <c r="D41" s="89"/>
      <c r="E41" s="89"/>
      <c r="F41" s="90"/>
      <c r="G41" s="91"/>
      <c r="H41" s="91"/>
      <c r="I41" s="92"/>
      <c r="J41" s="92"/>
      <c r="K41" s="71"/>
      <c r="L41" s="70"/>
      <c r="M41" s="71"/>
      <c r="N41" s="71"/>
      <c r="O41" s="71"/>
      <c r="P41" s="71"/>
      <c r="Q41" s="71"/>
      <c r="R41" s="70"/>
      <c r="S41" s="70"/>
      <c r="T41" s="72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s="5" customFormat="1" ht="18" customHeight="1" x14ac:dyDescent="0.35">
      <c r="B42" s="139"/>
      <c r="C42" s="89"/>
      <c r="D42" s="89"/>
      <c r="E42" s="89"/>
      <c r="F42" s="90"/>
      <c r="G42" s="91"/>
      <c r="H42" s="91"/>
      <c r="I42" s="92"/>
      <c r="J42" s="92"/>
      <c r="K42" s="71"/>
      <c r="L42" s="70"/>
      <c r="M42" s="71"/>
      <c r="N42" s="71"/>
      <c r="O42" s="71"/>
      <c r="P42" s="71"/>
      <c r="Q42" s="71"/>
      <c r="R42" s="70"/>
      <c r="S42" s="70"/>
      <c r="T42" s="72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s="5" customFormat="1" ht="18" customHeight="1" x14ac:dyDescent="0.35">
      <c r="B43" s="89"/>
      <c r="C43" s="89"/>
      <c r="D43" s="89"/>
      <c r="E43" s="89"/>
      <c r="F43" s="90"/>
      <c r="G43" s="91"/>
      <c r="H43" s="91"/>
      <c r="I43" s="92"/>
      <c r="J43" s="92"/>
      <c r="K43" s="71"/>
      <c r="L43" s="70"/>
      <c r="M43" s="71"/>
      <c r="N43" s="71"/>
      <c r="O43" s="71"/>
      <c r="P43" s="71"/>
      <c r="Q43" s="71"/>
      <c r="R43" s="70"/>
      <c r="S43" s="70"/>
      <c r="T43" s="72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s="5" customFormat="1" ht="18" customHeight="1" x14ac:dyDescent="0.3">
      <c r="B44" s="96"/>
      <c r="F44" s="69"/>
      <c r="G44" s="70"/>
      <c r="H44" s="70"/>
      <c r="I44" s="71"/>
      <c r="J44" s="71"/>
      <c r="K44" s="71"/>
      <c r="L44" s="70"/>
      <c r="M44" s="71"/>
      <c r="N44" s="71"/>
      <c r="O44" s="71"/>
      <c r="P44" s="71"/>
      <c r="Q44" s="71"/>
      <c r="R44" s="70"/>
      <c r="S44" s="70"/>
      <c r="T44" s="72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s="5" customFormat="1" ht="18" customHeight="1" x14ac:dyDescent="0.35">
      <c r="B45" s="96"/>
      <c r="C45" s="89"/>
      <c r="D45" s="89"/>
      <c r="E45" s="89"/>
      <c r="F45" s="90"/>
      <c r="G45" s="91"/>
      <c r="H45" s="91"/>
      <c r="I45" s="92"/>
      <c r="J45" s="92"/>
      <c r="K45" s="71"/>
      <c r="L45" s="70"/>
      <c r="M45" s="71"/>
      <c r="N45" s="71"/>
      <c r="O45" s="71"/>
      <c r="P45" s="71"/>
      <c r="Q45" s="71"/>
      <c r="R45" s="70"/>
      <c r="S45" s="70"/>
      <c r="T45" s="72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s="5" customFormat="1" ht="18" customHeight="1" x14ac:dyDescent="0.35">
      <c r="B46" s="96"/>
      <c r="C46" s="89"/>
      <c r="D46" s="89"/>
      <c r="E46" s="89"/>
      <c r="F46" s="90"/>
      <c r="G46" s="91"/>
      <c r="H46" s="91"/>
      <c r="I46" s="92"/>
      <c r="J46" s="92"/>
      <c r="K46" s="71"/>
      <c r="L46" s="70"/>
      <c r="M46" s="71"/>
      <c r="N46" s="71"/>
      <c r="O46" s="71"/>
      <c r="P46" s="71"/>
      <c r="Q46" s="71"/>
      <c r="R46" s="70"/>
      <c r="S46" s="70"/>
      <c r="T46" s="72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s="5" customFormat="1" ht="18" customHeight="1" x14ac:dyDescent="0.35">
      <c r="B47" s="96"/>
      <c r="C47" s="89"/>
      <c r="D47" s="89"/>
      <c r="E47" s="89"/>
      <c r="F47" s="97"/>
      <c r="G47" s="98"/>
      <c r="H47" s="98"/>
      <c r="I47" s="92"/>
      <c r="J47" s="92"/>
      <c r="K47" s="71"/>
      <c r="L47" s="70"/>
      <c r="M47" s="71"/>
      <c r="N47" s="71"/>
      <c r="O47" s="71"/>
      <c r="P47" s="71"/>
      <c r="Q47" s="71"/>
      <c r="R47" s="70"/>
      <c r="S47" s="70"/>
      <c r="T47" s="72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s="5" customFormat="1" ht="18" customHeight="1" x14ac:dyDescent="0.2">
      <c r="F48" s="69"/>
      <c r="G48" s="70"/>
      <c r="H48" s="70"/>
      <c r="I48" s="71"/>
      <c r="J48" s="71"/>
      <c r="K48" s="71"/>
      <c r="L48" s="70"/>
      <c r="M48" s="71"/>
      <c r="N48" s="71"/>
      <c r="O48" s="71"/>
      <c r="P48" s="71"/>
      <c r="Q48" s="71"/>
      <c r="R48" s="70"/>
      <c r="S48" s="70"/>
      <c r="T48" s="72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6:49" s="5" customFormat="1" ht="18" customHeight="1" x14ac:dyDescent="0.2">
      <c r="F49" s="69"/>
      <c r="G49" s="70"/>
      <c r="H49" s="70"/>
      <c r="I49" s="71"/>
      <c r="J49" s="71"/>
      <c r="K49" s="71"/>
      <c r="L49" s="70"/>
      <c r="M49" s="71"/>
      <c r="N49" s="71"/>
      <c r="O49" s="71"/>
      <c r="P49" s="71"/>
      <c r="Q49" s="71"/>
      <c r="R49" s="70"/>
      <c r="S49" s="70"/>
      <c r="T49" s="72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6:49" s="5" customFormat="1" ht="18" customHeight="1" x14ac:dyDescent="0.2">
      <c r="F50" s="69"/>
      <c r="G50" s="70"/>
      <c r="H50" s="70"/>
      <c r="I50" s="71"/>
      <c r="J50" s="71"/>
      <c r="K50" s="71"/>
      <c r="L50" s="70"/>
      <c r="M50" s="71"/>
      <c r="N50" s="71"/>
      <c r="O50" s="71"/>
      <c r="P50" s="71"/>
      <c r="Q50" s="71"/>
      <c r="R50" s="70"/>
      <c r="S50" s="70"/>
      <c r="T50" s="72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6:49" s="5" customFormat="1" ht="18" customHeight="1" x14ac:dyDescent="0.2">
      <c r="F51" s="69"/>
      <c r="G51" s="70"/>
      <c r="H51" s="70"/>
      <c r="I51" s="71"/>
      <c r="J51" s="71"/>
      <c r="K51" s="71"/>
      <c r="L51" s="70"/>
      <c r="M51" s="71"/>
      <c r="N51" s="71"/>
      <c r="O51" s="71"/>
      <c r="P51" s="71"/>
      <c r="Q51" s="71"/>
      <c r="R51" s="70"/>
      <c r="S51" s="70"/>
      <c r="T51" s="72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6:49" s="5" customFormat="1" ht="18" customHeight="1" x14ac:dyDescent="0.2">
      <c r="F52" s="69"/>
      <c r="G52" s="70"/>
      <c r="H52" s="70"/>
      <c r="I52" s="71"/>
      <c r="J52" s="71"/>
      <c r="K52" s="71"/>
      <c r="L52" s="70"/>
      <c r="M52" s="71"/>
      <c r="N52" s="71"/>
      <c r="O52" s="71"/>
      <c r="P52" s="71"/>
      <c r="Q52" s="71"/>
      <c r="R52" s="70"/>
      <c r="S52" s="70"/>
      <c r="T52" s="72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6:49" s="5" customFormat="1" ht="18" customHeight="1" x14ac:dyDescent="0.2">
      <c r="F53" s="69"/>
      <c r="G53" s="70"/>
      <c r="H53" s="70"/>
      <c r="I53" s="71"/>
      <c r="J53" s="71"/>
      <c r="K53" s="71"/>
      <c r="L53" s="70"/>
      <c r="M53" s="71"/>
      <c r="N53" s="71"/>
      <c r="O53" s="71"/>
      <c r="P53" s="71"/>
      <c r="Q53" s="71"/>
      <c r="R53" s="70"/>
      <c r="S53" s="70"/>
      <c r="T53" s="72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6:49" s="5" customFormat="1" ht="18" customHeight="1" x14ac:dyDescent="0.2">
      <c r="F54" s="69"/>
      <c r="G54" s="70"/>
      <c r="H54" s="70"/>
      <c r="I54" s="71"/>
      <c r="J54" s="71"/>
      <c r="K54" s="71"/>
      <c r="L54" s="70"/>
      <c r="M54" s="71"/>
      <c r="N54" s="71"/>
      <c r="O54" s="71"/>
      <c r="P54" s="71"/>
      <c r="Q54" s="71"/>
      <c r="R54" s="70"/>
      <c r="S54" s="70"/>
      <c r="T54" s="72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6:49" s="5" customFormat="1" ht="18" customHeight="1" x14ac:dyDescent="0.2">
      <c r="F55" s="69"/>
      <c r="G55" s="70"/>
      <c r="H55" s="70"/>
      <c r="I55" s="71"/>
      <c r="J55" s="71"/>
      <c r="K55" s="71"/>
      <c r="L55" s="70"/>
      <c r="M55" s="71"/>
      <c r="N55" s="71"/>
      <c r="O55" s="71"/>
      <c r="P55" s="71"/>
      <c r="Q55" s="71"/>
      <c r="R55" s="70"/>
      <c r="S55" s="70"/>
      <c r="T55" s="72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6:49" s="5" customFormat="1" ht="18" customHeight="1" x14ac:dyDescent="0.2">
      <c r="F56" s="69"/>
      <c r="G56" s="70"/>
      <c r="H56" s="70"/>
      <c r="I56" s="71"/>
      <c r="J56" s="71"/>
      <c r="K56" s="71"/>
      <c r="L56" s="70"/>
      <c r="M56" s="71"/>
      <c r="N56" s="71"/>
      <c r="O56" s="71"/>
      <c r="P56" s="71"/>
      <c r="Q56" s="71"/>
      <c r="R56" s="70"/>
      <c r="S56" s="70"/>
      <c r="T56" s="72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6:49" s="5" customFormat="1" ht="18" customHeight="1" x14ac:dyDescent="0.2">
      <c r="F57" s="69"/>
      <c r="G57" s="70"/>
      <c r="H57" s="70"/>
      <c r="I57" s="71"/>
      <c r="J57" s="71"/>
      <c r="K57" s="71"/>
      <c r="L57" s="70"/>
      <c r="M57" s="71"/>
      <c r="N57" s="71"/>
      <c r="O57" s="71"/>
      <c r="P57" s="71"/>
      <c r="Q57" s="71"/>
      <c r="R57" s="70"/>
      <c r="S57" s="70"/>
      <c r="T57" s="72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6:49" s="5" customFormat="1" ht="18" customHeight="1" x14ac:dyDescent="0.2">
      <c r="F58" s="69"/>
      <c r="G58" s="70"/>
      <c r="H58" s="70"/>
      <c r="I58" s="71"/>
      <c r="J58" s="71"/>
      <c r="K58" s="71"/>
      <c r="L58" s="70"/>
      <c r="M58" s="71"/>
      <c r="N58" s="71"/>
      <c r="O58" s="71"/>
      <c r="P58" s="71"/>
      <c r="Q58" s="71"/>
      <c r="R58" s="70"/>
      <c r="S58" s="70"/>
      <c r="T58" s="72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6:49" s="5" customFormat="1" ht="18" customHeight="1" x14ac:dyDescent="0.2">
      <c r="F59" s="69"/>
      <c r="G59" s="70"/>
      <c r="H59" s="70"/>
      <c r="I59" s="71"/>
      <c r="J59" s="71"/>
      <c r="K59" s="71"/>
      <c r="L59" s="70"/>
      <c r="M59" s="71"/>
      <c r="N59" s="71"/>
      <c r="O59" s="71"/>
      <c r="P59" s="71"/>
      <c r="Q59" s="71"/>
      <c r="R59" s="70"/>
      <c r="S59" s="70"/>
      <c r="T59" s="72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6:49" s="5" customFormat="1" ht="18" customHeight="1" x14ac:dyDescent="0.2">
      <c r="F60" s="69"/>
      <c r="G60" s="70"/>
      <c r="H60" s="70"/>
      <c r="I60" s="71"/>
      <c r="J60" s="71"/>
      <c r="K60" s="71"/>
      <c r="L60" s="70"/>
      <c r="M60" s="71"/>
      <c r="N60" s="71"/>
      <c r="O60" s="71"/>
      <c r="P60" s="71"/>
      <c r="Q60" s="71"/>
      <c r="R60" s="70"/>
      <c r="S60" s="70"/>
      <c r="T60" s="72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6:49" s="5" customFormat="1" ht="18" customHeight="1" x14ac:dyDescent="0.2">
      <c r="F61" s="69"/>
      <c r="G61" s="70"/>
      <c r="H61" s="70"/>
      <c r="I61" s="71"/>
      <c r="J61" s="71"/>
      <c r="K61" s="71"/>
      <c r="L61" s="70"/>
      <c r="M61" s="71"/>
      <c r="N61" s="71"/>
      <c r="O61" s="71"/>
      <c r="P61" s="71"/>
      <c r="Q61" s="71"/>
      <c r="R61" s="70"/>
      <c r="S61" s="70"/>
      <c r="T61" s="72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6:49" s="5" customFormat="1" ht="18" customHeight="1" x14ac:dyDescent="0.2">
      <c r="F62" s="69"/>
      <c r="G62" s="70"/>
      <c r="H62" s="70"/>
      <c r="I62" s="71"/>
      <c r="J62" s="71"/>
      <c r="K62" s="71"/>
      <c r="L62" s="70"/>
      <c r="M62" s="71"/>
      <c r="N62" s="71"/>
      <c r="O62" s="71"/>
      <c r="P62" s="71"/>
      <c r="Q62" s="71"/>
      <c r="R62" s="70"/>
      <c r="S62" s="70"/>
      <c r="T62" s="72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6:49" s="5" customFormat="1" ht="18" customHeight="1" x14ac:dyDescent="0.2">
      <c r="F63" s="69"/>
      <c r="G63" s="70"/>
      <c r="H63" s="70"/>
      <c r="I63" s="71"/>
      <c r="J63" s="71"/>
      <c r="K63" s="71"/>
      <c r="L63" s="70"/>
      <c r="M63" s="71"/>
      <c r="N63" s="71"/>
      <c r="O63" s="71"/>
      <c r="P63" s="71"/>
      <c r="Q63" s="71"/>
      <c r="R63" s="70"/>
      <c r="S63" s="70"/>
      <c r="T63" s="72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6:49" s="5" customFormat="1" ht="18" customHeight="1" x14ac:dyDescent="0.2">
      <c r="F64" s="69"/>
      <c r="G64" s="70"/>
      <c r="H64" s="70"/>
      <c r="I64" s="71"/>
      <c r="J64" s="71"/>
      <c r="K64" s="71"/>
      <c r="L64" s="70"/>
      <c r="M64" s="71"/>
      <c r="N64" s="71"/>
      <c r="O64" s="71"/>
      <c r="P64" s="71"/>
      <c r="Q64" s="71"/>
      <c r="R64" s="70"/>
      <c r="S64" s="70"/>
      <c r="T64" s="72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6:49" s="5" customFormat="1" ht="18" customHeight="1" x14ac:dyDescent="0.2">
      <c r="F65" s="69"/>
      <c r="G65" s="70"/>
      <c r="H65" s="70"/>
      <c r="I65" s="71"/>
      <c r="J65" s="71"/>
      <c r="K65" s="71"/>
      <c r="L65" s="70"/>
      <c r="M65" s="71"/>
      <c r="N65" s="71"/>
      <c r="O65" s="71"/>
      <c r="P65" s="71"/>
      <c r="Q65" s="71"/>
      <c r="R65" s="70"/>
      <c r="S65" s="70"/>
      <c r="T65" s="72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6:49" s="5" customFormat="1" ht="18" customHeight="1" x14ac:dyDescent="0.2">
      <c r="F66" s="69"/>
      <c r="G66" s="70"/>
      <c r="H66" s="70"/>
      <c r="I66" s="71"/>
      <c r="J66" s="71"/>
      <c r="K66" s="71"/>
      <c r="L66" s="70"/>
      <c r="M66" s="71"/>
      <c r="N66" s="71"/>
      <c r="O66" s="71"/>
      <c r="P66" s="71"/>
      <c r="Q66" s="71"/>
      <c r="R66" s="70"/>
      <c r="S66" s="70"/>
      <c r="T66" s="72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6:49" s="5" customFormat="1" ht="18" customHeight="1" x14ac:dyDescent="0.2">
      <c r="F67" s="69"/>
      <c r="G67" s="70"/>
      <c r="H67" s="70"/>
      <c r="I67" s="71"/>
      <c r="J67" s="71"/>
      <c r="K67" s="71"/>
      <c r="L67" s="70"/>
      <c r="M67" s="71"/>
      <c r="N67" s="71"/>
      <c r="O67" s="71"/>
      <c r="P67" s="71"/>
      <c r="Q67" s="71"/>
      <c r="R67" s="70"/>
      <c r="S67" s="70"/>
      <c r="T67" s="72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6:49" s="5" customFormat="1" ht="18" customHeight="1" x14ac:dyDescent="0.2">
      <c r="F68" s="69"/>
      <c r="G68" s="70"/>
      <c r="H68" s="70"/>
      <c r="I68" s="71"/>
      <c r="J68" s="71"/>
      <c r="K68" s="71"/>
      <c r="L68" s="70"/>
      <c r="M68" s="71"/>
      <c r="N68" s="71"/>
      <c r="O68" s="71"/>
      <c r="P68" s="71"/>
      <c r="Q68" s="71"/>
      <c r="R68" s="70"/>
      <c r="S68" s="70"/>
      <c r="T68" s="72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6:49" s="5" customFormat="1" ht="18" customHeight="1" x14ac:dyDescent="0.2">
      <c r="F69" s="69"/>
      <c r="G69" s="70"/>
      <c r="H69" s="70"/>
      <c r="I69" s="71"/>
      <c r="J69" s="71"/>
      <c r="K69" s="71"/>
      <c r="L69" s="70"/>
      <c r="M69" s="71"/>
      <c r="N69" s="71"/>
      <c r="O69" s="71"/>
      <c r="P69" s="71"/>
      <c r="Q69" s="71"/>
      <c r="R69" s="70"/>
      <c r="S69" s="70"/>
      <c r="T69" s="72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6:49" s="5" customFormat="1" ht="18" customHeight="1" x14ac:dyDescent="0.2">
      <c r="F70" s="69"/>
      <c r="G70" s="70"/>
      <c r="H70" s="70"/>
      <c r="I70" s="71"/>
      <c r="J70" s="71"/>
      <c r="K70" s="71"/>
      <c r="L70" s="70"/>
      <c r="M70" s="71"/>
      <c r="N70" s="71"/>
      <c r="O70" s="71"/>
      <c r="P70" s="71"/>
      <c r="Q70" s="71"/>
      <c r="R70" s="70"/>
      <c r="S70" s="70"/>
      <c r="T70" s="72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6:49" s="5" customFormat="1" ht="18" customHeight="1" x14ac:dyDescent="0.2">
      <c r="F71" s="69"/>
      <c r="G71" s="70"/>
      <c r="H71" s="70"/>
      <c r="I71" s="71"/>
      <c r="J71" s="71"/>
      <c r="K71" s="71"/>
      <c r="L71" s="70"/>
      <c r="M71" s="71"/>
      <c r="N71" s="71"/>
      <c r="O71" s="71"/>
      <c r="P71" s="71"/>
      <c r="Q71" s="71"/>
      <c r="R71" s="70"/>
      <c r="S71" s="70"/>
      <c r="T71" s="72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6:49" s="5" customFormat="1" ht="18" customHeight="1" x14ac:dyDescent="0.2">
      <c r="F72" s="69"/>
      <c r="G72" s="70"/>
      <c r="H72" s="70"/>
      <c r="I72" s="71"/>
      <c r="J72" s="71"/>
      <c r="K72" s="71"/>
      <c r="L72" s="70"/>
      <c r="M72" s="71"/>
      <c r="N72" s="71"/>
      <c r="O72" s="71"/>
      <c r="P72" s="71"/>
      <c r="Q72" s="71"/>
      <c r="R72" s="70"/>
      <c r="S72" s="70"/>
      <c r="T72" s="72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6:49" s="5" customFormat="1" ht="18" customHeight="1" x14ac:dyDescent="0.2">
      <c r="F73" s="69"/>
      <c r="G73" s="70"/>
      <c r="H73" s="70"/>
      <c r="I73" s="71"/>
      <c r="J73" s="71"/>
      <c r="K73" s="71"/>
      <c r="L73" s="70"/>
      <c r="M73" s="71"/>
      <c r="N73" s="71"/>
      <c r="O73" s="71"/>
      <c r="P73" s="71"/>
      <c r="Q73" s="71"/>
      <c r="R73" s="70"/>
      <c r="S73" s="70"/>
      <c r="T73" s="72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6:49" s="5" customFormat="1" ht="18" customHeight="1" x14ac:dyDescent="0.2">
      <c r="F74" s="69"/>
      <c r="G74" s="70"/>
      <c r="H74" s="70"/>
      <c r="I74" s="71"/>
      <c r="J74" s="71"/>
      <c r="K74" s="71"/>
      <c r="L74" s="70"/>
      <c r="M74" s="71"/>
      <c r="N74" s="71"/>
      <c r="O74" s="71"/>
      <c r="P74" s="71"/>
      <c r="Q74" s="71"/>
      <c r="R74" s="70"/>
      <c r="S74" s="70"/>
      <c r="T74" s="72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6:49" s="5" customFormat="1" ht="18" customHeight="1" x14ac:dyDescent="0.2">
      <c r="F75" s="69"/>
      <c r="G75" s="70"/>
      <c r="H75" s="70"/>
      <c r="I75" s="71"/>
      <c r="J75" s="71"/>
      <c r="K75" s="71"/>
      <c r="L75" s="70"/>
      <c r="M75" s="71"/>
      <c r="N75" s="71"/>
      <c r="O75" s="71"/>
      <c r="P75" s="71"/>
      <c r="Q75" s="71"/>
      <c r="R75" s="70"/>
      <c r="S75" s="70"/>
      <c r="T75" s="72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6:49" s="5" customFormat="1" ht="18" customHeight="1" x14ac:dyDescent="0.2">
      <c r="F76" s="69"/>
      <c r="G76" s="70"/>
      <c r="H76" s="70"/>
      <c r="I76" s="71"/>
      <c r="J76" s="71"/>
      <c r="K76" s="71"/>
      <c r="L76" s="70"/>
      <c r="M76" s="71"/>
      <c r="N76" s="71"/>
      <c r="O76" s="71"/>
      <c r="P76" s="71"/>
      <c r="Q76" s="71"/>
      <c r="R76" s="70"/>
      <c r="S76" s="70"/>
      <c r="T76" s="72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6:49" s="5" customFormat="1" ht="18" customHeight="1" x14ac:dyDescent="0.2">
      <c r="F77" s="69"/>
      <c r="G77" s="70"/>
      <c r="H77" s="70"/>
      <c r="I77" s="71"/>
      <c r="J77" s="71"/>
      <c r="K77" s="71"/>
      <c r="L77" s="70"/>
      <c r="M77" s="71"/>
      <c r="N77" s="71"/>
      <c r="O77" s="71"/>
      <c r="P77" s="71"/>
      <c r="Q77" s="71"/>
      <c r="R77" s="70"/>
      <c r="S77" s="70"/>
      <c r="T77" s="72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6:49" s="5" customFormat="1" ht="18" customHeight="1" x14ac:dyDescent="0.2">
      <c r="F78" s="69"/>
      <c r="G78" s="70"/>
      <c r="H78" s="70"/>
      <c r="I78" s="71"/>
      <c r="J78" s="71"/>
      <c r="K78" s="71"/>
      <c r="L78" s="70"/>
      <c r="M78" s="71"/>
      <c r="N78" s="71"/>
      <c r="O78" s="71"/>
      <c r="P78" s="71"/>
      <c r="Q78" s="71"/>
      <c r="R78" s="70"/>
      <c r="S78" s="70"/>
      <c r="T78" s="72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6:49" s="5" customFormat="1" ht="18" customHeight="1" x14ac:dyDescent="0.2">
      <c r="F79" s="69"/>
      <c r="G79" s="70"/>
      <c r="H79" s="70"/>
      <c r="I79" s="71"/>
      <c r="J79" s="71"/>
      <c r="K79" s="71"/>
      <c r="L79" s="70"/>
      <c r="M79" s="71"/>
      <c r="N79" s="71"/>
      <c r="O79" s="71"/>
      <c r="P79" s="71"/>
      <c r="Q79" s="71"/>
      <c r="R79" s="70"/>
      <c r="S79" s="70"/>
      <c r="T79" s="72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</row>
    <row r="80" spans="6:49" s="5" customFormat="1" ht="18" customHeight="1" x14ac:dyDescent="0.2">
      <c r="F80" s="69"/>
      <c r="G80" s="70"/>
      <c r="H80" s="70"/>
      <c r="I80" s="71"/>
      <c r="J80" s="71"/>
      <c r="K80" s="71"/>
      <c r="L80" s="70"/>
      <c r="M80" s="71"/>
      <c r="N80" s="71"/>
      <c r="O80" s="71"/>
      <c r="P80" s="71"/>
      <c r="Q80" s="71"/>
      <c r="R80" s="70"/>
      <c r="S80" s="70"/>
      <c r="T80" s="72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6:49" s="5" customFormat="1" ht="18" customHeight="1" x14ac:dyDescent="0.2">
      <c r="F81" s="69"/>
      <c r="G81" s="70"/>
      <c r="H81" s="70"/>
      <c r="I81" s="71"/>
      <c r="J81" s="71"/>
      <c r="K81" s="71"/>
      <c r="L81" s="70"/>
      <c r="M81" s="71"/>
      <c r="N81" s="71"/>
      <c r="O81" s="71"/>
      <c r="P81" s="71"/>
      <c r="Q81" s="71"/>
      <c r="R81" s="70"/>
      <c r="S81" s="70"/>
      <c r="T81" s="72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6:49" s="5" customFormat="1" ht="18" customHeight="1" x14ac:dyDescent="0.2">
      <c r="F82" s="69"/>
      <c r="G82" s="70"/>
      <c r="H82" s="70"/>
      <c r="I82" s="71"/>
      <c r="J82" s="71"/>
      <c r="K82" s="71"/>
      <c r="L82" s="70"/>
      <c r="M82" s="71"/>
      <c r="N82" s="71"/>
      <c r="O82" s="71"/>
      <c r="P82" s="71"/>
      <c r="Q82" s="71"/>
      <c r="R82" s="70"/>
      <c r="S82" s="70"/>
      <c r="T82" s="72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6:49" s="5" customFormat="1" ht="18" customHeight="1" x14ac:dyDescent="0.2">
      <c r="F83" s="69"/>
      <c r="G83" s="70"/>
      <c r="H83" s="70"/>
      <c r="I83" s="71"/>
      <c r="J83" s="71"/>
      <c r="K83" s="71"/>
      <c r="L83" s="70"/>
      <c r="M83" s="71"/>
      <c r="N83" s="71"/>
      <c r="O83" s="71"/>
      <c r="P83" s="71"/>
      <c r="Q83" s="71"/>
      <c r="R83" s="70"/>
      <c r="S83" s="70"/>
      <c r="T83" s="72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6:49" s="5" customFormat="1" ht="18" customHeight="1" x14ac:dyDescent="0.2">
      <c r="F84" s="69"/>
      <c r="G84" s="70"/>
      <c r="H84" s="70"/>
      <c r="I84" s="71"/>
      <c r="J84" s="71"/>
      <c r="K84" s="71"/>
      <c r="L84" s="70"/>
      <c r="M84" s="71"/>
      <c r="N84" s="71"/>
      <c r="O84" s="71"/>
      <c r="P84" s="71"/>
      <c r="Q84" s="71"/>
      <c r="R84" s="70"/>
      <c r="S84" s="70"/>
      <c r="T84" s="72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6:49" s="5" customFormat="1" ht="18" customHeight="1" x14ac:dyDescent="0.2">
      <c r="F85" s="69"/>
      <c r="G85" s="70"/>
      <c r="H85" s="70"/>
      <c r="I85" s="71"/>
      <c r="J85" s="71"/>
      <c r="K85" s="71"/>
      <c r="L85" s="70"/>
      <c r="M85" s="71"/>
      <c r="N85" s="71"/>
      <c r="O85" s="71"/>
      <c r="P85" s="71"/>
      <c r="Q85" s="71"/>
      <c r="R85" s="70"/>
      <c r="S85" s="70"/>
      <c r="T85" s="72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6:49" s="5" customFormat="1" ht="18" customHeight="1" x14ac:dyDescent="0.2">
      <c r="F86" s="69"/>
      <c r="G86" s="70"/>
      <c r="H86" s="70"/>
      <c r="I86" s="71"/>
      <c r="J86" s="71"/>
      <c r="K86" s="71"/>
      <c r="L86" s="70"/>
      <c r="M86" s="71"/>
      <c r="N86" s="71"/>
      <c r="O86" s="71"/>
      <c r="P86" s="71"/>
      <c r="Q86" s="71"/>
      <c r="R86" s="70"/>
      <c r="S86" s="70"/>
      <c r="T86" s="72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6:49" s="5" customFormat="1" ht="18" customHeight="1" x14ac:dyDescent="0.2">
      <c r="F87" s="69"/>
      <c r="G87" s="70"/>
      <c r="H87" s="70"/>
      <c r="I87" s="71"/>
      <c r="J87" s="71"/>
      <c r="K87" s="71"/>
      <c r="L87" s="70"/>
      <c r="M87" s="71"/>
      <c r="N87" s="71"/>
      <c r="O87" s="71"/>
      <c r="P87" s="71"/>
      <c r="Q87" s="71"/>
      <c r="R87" s="70"/>
      <c r="S87" s="70"/>
      <c r="T87" s="72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6:49" s="5" customFormat="1" ht="18" customHeight="1" x14ac:dyDescent="0.2">
      <c r="F88" s="69"/>
      <c r="G88" s="70"/>
      <c r="H88" s="70"/>
      <c r="I88" s="71"/>
      <c r="J88" s="71"/>
      <c r="K88" s="71"/>
      <c r="L88" s="70"/>
      <c r="M88" s="71"/>
      <c r="N88" s="71"/>
      <c r="O88" s="71"/>
      <c r="P88" s="71"/>
      <c r="Q88" s="71"/>
      <c r="R88" s="70"/>
      <c r="S88" s="70"/>
      <c r="T88" s="72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6:49" s="5" customFormat="1" ht="18" customHeight="1" x14ac:dyDescent="0.2">
      <c r="F89" s="69"/>
      <c r="G89" s="70"/>
      <c r="H89" s="70"/>
      <c r="I89" s="71"/>
      <c r="J89" s="71"/>
      <c r="K89" s="71"/>
      <c r="L89" s="70"/>
      <c r="M89" s="71"/>
      <c r="N89" s="71"/>
      <c r="O89" s="71"/>
      <c r="P89" s="71"/>
      <c r="Q89" s="71"/>
      <c r="R89" s="70"/>
      <c r="S89" s="70"/>
      <c r="T89" s="72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6:49" s="5" customFormat="1" ht="18" customHeight="1" x14ac:dyDescent="0.2">
      <c r="F90" s="69"/>
      <c r="G90" s="70"/>
      <c r="H90" s="70"/>
      <c r="I90" s="71"/>
      <c r="J90" s="71"/>
      <c r="K90" s="71"/>
      <c r="L90" s="70"/>
      <c r="M90" s="71"/>
      <c r="N90" s="71"/>
      <c r="O90" s="71"/>
      <c r="P90" s="71"/>
      <c r="Q90" s="71"/>
      <c r="R90" s="70"/>
      <c r="S90" s="70"/>
      <c r="T90" s="72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6:49" s="5" customFormat="1" ht="18" customHeight="1" x14ac:dyDescent="0.2">
      <c r="F91" s="69"/>
      <c r="G91" s="70"/>
      <c r="H91" s="70"/>
      <c r="I91" s="71"/>
      <c r="J91" s="71"/>
      <c r="K91" s="71"/>
      <c r="L91" s="70"/>
      <c r="M91" s="71"/>
      <c r="N91" s="71"/>
      <c r="O91" s="71"/>
      <c r="P91" s="71"/>
      <c r="Q91" s="71"/>
      <c r="R91" s="70"/>
      <c r="S91" s="70"/>
      <c r="T91" s="72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6:49" s="5" customFormat="1" ht="18" customHeight="1" x14ac:dyDescent="0.2">
      <c r="F92" s="69"/>
      <c r="G92" s="70"/>
      <c r="H92" s="70"/>
      <c r="I92" s="71"/>
      <c r="J92" s="71"/>
      <c r="K92" s="71"/>
      <c r="L92" s="70"/>
      <c r="M92" s="71"/>
      <c r="N92" s="71"/>
      <c r="O92" s="71"/>
      <c r="P92" s="71"/>
      <c r="Q92" s="71"/>
      <c r="R92" s="70"/>
      <c r="S92" s="70"/>
      <c r="T92" s="72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6:49" s="5" customFormat="1" ht="18" customHeight="1" x14ac:dyDescent="0.2">
      <c r="F93" s="69"/>
      <c r="G93" s="70"/>
      <c r="H93" s="70"/>
      <c r="I93" s="71"/>
      <c r="J93" s="71"/>
      <c r="K93" s="71"/>
      <c r="L93" s="70"/>
      <c r="M93" s="71"/>
      <c r="N93" s="71"/>
      <c r="O93" s="71"/>
      <c r="P93" s="71"/>
      <c r="Q93" s="71"/>
      <c r="R93" s="70"/>
      <c r="S93" s="70"/>
      <c r="T93" s="72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6:49" s="5" customFormat="1" ht="18" customHeight="1" x14ac:dyDescent="0.2">
      <c r="F94" s="69"/>
      <c r="G94" s="70"/>
      <c r="H94" s="70"/>
      <c r="I94" s="71"/>
      <c r="J94" s="71"/>
      <c r="K94" s="71"/>
      <c r="L94" s="70"/>
      <c r="M94" s="71"/>
      <c r="N94" s="71"/>
      <c r="O94" s="71"/>
      <c r="P94" s="71"/>
      <c r="Q94" s="71"/>
      <c r="R94" s="70"/>
      <c r="S94" s="70"/>
      <c r="T94" s="72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6:49" s="5" customFormat="1" ht="18" customHeight="1" x14ac:dyDescent="0.2">
      <c r="F95" s="69"/>
      <c r="G95" s="70"/>
      <c r="H95" s="70"/>
      <c r="I95" s="71"/>
      <c r="J95" s="71"/>
      <c r="K95" s="71"/>
      <c r="L95" s="70"/>
      <c r="M95" s="71"/>
      <c r="N95" s="71"/>
      <c r="O95" s="71"/>
      <c r="P95" s="71"/>
      <c r="Q95" s="71"/>
      <c r="R95" s="70"/>
      <c r="S95" s="70"/>
      <c r="T95" s="72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6:49" s="5" customFormat="1" ht="18" customHeight="1" x14ac:dyDescent="0.2">
      <c r="F96" s="69"/>
      <c r="G96" s="70"/>
      <c r="H96" s="70"/>
      <c r="I96" s="71"/>
      <c r="J96" s="71"/>
      <c r="K96" s="71"/>
      <c r="L96" s="70"/>
      <c r="M96" s="71"/>
      <c r="N96" s="71"/>
      <c r="O96" s="71"/>
      <c r="P96" s="71"/>
      <c r="Q96" s="71"/>
      <c r="R96" s="70"/>
      <c r="S96" s="70"/>
      <c r="T96" s="72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6:49" s="5" customFormat="1" ht="18" customHeight="1" x14ac:dyDescent="0.2">
      <c r="F97" s="69"/>
      <c r="G97" s="70"/>
      <c r="H97" s="70"/>
      <c r="I97" s="71"/>
      <c r="J97" s="71"/>
      <c r="K97" s="71"/>
      <c r="L97" s="70"/>
      <c r="M97" s="71"/>
      <c r="N97" s="71"/>
      <c r="O97" s="71"/>
      <c r="P97" s="71"/>
      <c r="Q97" s="71"/>
      <c r="R97" s="70"/>
      <c r="S97" s="70"/>
      <c r="T97" s="72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</row>
    <row r="98" spans="6:49" s="5" customFormat="1" ht="18" customHeight="1" x14ac:dyDescent="0.2">
      <c r="F98" s="69"/>
      <c r="G98" s="70"/>
      <c r="H98" s="70"/>
      <c r="I98" s="71"/>
      <c r="J98" s="71"/>
      <c r="K98" s="71"/>
      <c r="L98" s="70"/>
      <c r="M98" s="71"/>
      <c r="N98" s="71"/>
      <c r="O98" s="71"/>
      <c r="P98" s="71"/>
      <c r="Q98" s="71"/>
      <c r="R98" s="70"/>
      <c r="S98" s="70"/>
      <c r="T98" s="72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</row>
    <row r="99" spans="6:49" s="5" customFormat="1" ht="18" customHeight="1" x14ac:dyDescent="0.2">
      <c r="F99" s="69"/>
      <c r="G99" s="70"/>
      <c r="H99" s="70"/>
      <c r="I99" s="71"/>
      <c r="J99" s="71"/>
      <c r="K99" s="71"/>
      <c r="L99" s="70"/>
      <c r="M99" s="71"/>
      <c r="N99" s="71"/>
      <c r="O99" s="71"/>
      <c r="P99" s="71"/>
      <c r="Q99" s="71"/>
      <c r="R99" s="70"/>
      <c r="S99" s="70"/>
      <c r="T99" s="72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6:49" s="5" customFormat="1" ht="18" customHeight="1" x14ac:dyDescent="0.2">
      <c r="F100" s="69"/>
      <c r="G100" s="70"/>
      <c r="H100" s="70"/>
      <c r="I100" s="71"/>
      <c r="J100" s="71"/>
      <c r="K100" s="71"/>
      <c r="L100" s="70"/>
      <c r="M100" s="71"/>
      <c r="N100" s="71"/>
      <c r="O100" s="71"/>
      <c r="P100" s="71"/>
      <c r="Q100" s="71"/>
      <c r="R100" s="70"/>
      <c r="S100" s="70"/>
      <c r="T100" s="72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</row>
    <row r="101" spans="6:49" s="5" customFormat="1" ht="18" customHeight="1" x14ac:dyDescent="0.2">
      <c r="F101" s="69"/>
      <c r="G101" s="70"/>
      <c r="H101" s="70"/>
      <c r="I101" s="71"/>
      <c r="J101" s="71"/>
      <c r="K101" s="71"/>
      <c r="L101" s="70"/>
      <c r="M101" s="71"/>
      <c r="N101" s="71"/>
      <c r="O101" s="71"/>
      <c r="P101" s="71"/>
      <c r="Q101" s="71"/>
      <c r="R101" s="70"/>
      <c r="S101" s="70"/>
      <c r="T101" s="72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</row>
    <row r="102" spans="6:49" s="5" customFormat="1" ht="18" customHeight="1" x14ac:dyDescent="0.2">
      <c r="F102" s="69"/>
      <c r="G102" s="70"/>
      <c r="H102" s="70"/>
      <c r="I102" s="71"/>
      <c r="J102" s="71"/>
      <c r="K102" s="71"/>
      <c r="L102" s="70"/>
      <c r="M102" s="71"/>
      <c r="N102" s="71"/>
      <c r="O102" s="71"/>
      <c r="P102" s="71"/>
      <c r="Q102" s="71"/>
      <c r="R102" s="70"/>
      <c r="S102" s="70"/>
      <c r="T102" s="72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</row>
    <row r="103" spans="6:49" s="5" customFormat="1" ht="18" customHeight="1" x14ac:dyDescent="0.2">
      <c r="F103" s="69"/>
      <c r="G103" s="70"/>
      <c r="H103" s="70"/>
      <c r="I103" s="71"/>
      <c r="J103" s="71"/>
      <c r="K103" s="71"/>
      <c r="L103" s="70"/>
      <c r="M103" s="71"/>
      <c r="N103" s="71"/>
      <c r="O103" s="71"/>
      <c r="P103" s="71"/>
      <c r="Q103" s="71"/>
      <c r="R103" s="70"/>
      <c r="S103" s="70"/>
      <c r="T103" s="72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</row>
    <row r="104" spans="6:49" s="5" customFormat="1" ht="18" customHeight="1" x14ac:dyDescent="0.2">
      <c r="F104" s="69"/>
      <c r="G104" s="70"/>
      <c r="H104" s="70"/>
      <c r="I104" s="71"/>
      <c r="J104" s="71"/>
      <c r="K104" s="71"/>
      <c r="L104" s="70"/>
      <c r="M104" s="71"/>
      <c r="N104" s="71"/>
      <c r="O104" s="71"/>
      <c r="P104" s="71"/>
      <c r="Q104" s="71"/>
      <c r="R104" s="70"/>
      <c r="S104" s="70"/>
      <c r="T104" s="72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</row>
    <row r="105" spans="6:49" s="5" customFormat="1" ht="18" customHeight="1" x14ac:dyDescent="0.2">
      <c r="F105" s="69"/>
      <c r="G105" s="70"/>
      <c r="H105" s="70"/>
      <c r="I105" s="71"/>
      <c r="J105" s="71"/>
      <c r="K105" s="71"/>
      <c r="L105" s="70"/>
      <c r="M105" s="71"/>
      <c r="N105" s="71"/>
      <c r="O105" s="71"/>
      <c r="P105" s="71"/>
      <c r="Q105" s="71"/>
      <c r="R105" s="70"/>
      <c r="S105" s="70"/>
      <c r="T105" s="72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</row>
    <row r="106" spans="6:49" s="5" customFormat="1" ht="18" customHeight="1" x14ac:dyDescent="0.2">
      <c r="F106" s="69"/>
      <c r="G106" s="70"/>
      <c r="H106" s="70"/>
      <c r="I106" s="71"/>
      <c r="J106" s="71"/>
      <c r="K106" s="71"/>
      <c r="L106" s="70"/>
      <c r="M106" s="71"/>
      <c r="N106" s="71"/>
      <c r="O106" s="71"/>
      <c r="P106" s="71"/>
      <c r="Q106" s="71"/>
      <c r="R106" s="70"/>
      <c r="S106" s="70"/>
      <c r="T106" s="72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</row>
    <row r="107" spans="6:49" s="5" customFormat="1" ht="18" customHeight="1" x14ac:dyDescent="0.2">
      <c r="F107" s="69"/>
      <c r="G107" s="70"/>
      <c r="H107" s="70"/>
      <c r="I107" s="71"/>
      <c r="J107" s="71"/>
      <c r="K107" s="71"/>
      <c r="L107" s="70"/>
      <c r="M107" s="71"/>
      <c r="N107" s="71"/>
      <c r="O107" s="71"/>
      <c r="P107" s="71"/>
      <c r="Q107" s="71"/>
      <c r="R107" s="70"/>
      <c r="S107" s="70"/>
      <c r="T107" s="72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</row>
    <row r="108" spans="6:49" s="5" customFormat="1" ht="18" customHeight="1" x14ac:dyDescent="0.2">
      <c r="F108" s="69"/>
      <c r="G108" s="70"/>
      <c r="H108" s="70"/>
      <c r="I108" s="71"/>
      <c r="J108" s="71"/>
      <c r="K108" s="71"/>
      <c r="L108" s="70"/>
      <c r="M108" s="71"/>
      <c r="N108" s="71"/>
      <c r="O108" s="71"/>
      <c r="P108" s="71"/>
      <c r="Q108" s="71"/>
      <c r="R108" s="70"/>
      <c r="S108" s="70"/>
      <c r="T108" s="72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</row>
    <row r="109" spans="6:49" s="5" customFormat="1" ht="18" customHeight="1" x14ac:dyDescent="0.2">
      <c r="F109" s="69"/>
      <c r="G109" s="70"/>
      <c r="H109" s="70"/>
      <c r="I109" s="71"/>
      <c r="J109" s="71"/>
      <c r="K109" s="71"/>
      <c r="L109" s="70"/>
      <c r="M109" s="71"/>
      <c r="N109" s="71"/>
      <c r="O109" s="71"/>
      <c r="P109" s="71"/>
      <c r="Q109" s="71"/>
      <c r="R109" s="70"/>
      <c r="S109" s="70"/>
      <c r="T109" s="72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</row>
    <row r="110" spans="6:49" s="5" customFormat="1" ht="18" customHeight="1" x14ac:dyDescent="0.2">
      <c r="F110" s="69"/>
      <c r="G110" s="70"/>
      <c r="H110" s="70"/>
      <c r="I110" s="71"/>
      <c r="J110" s="71"/>
      <c r="K110" s="71"/>
      <c r="L110" s="70"/>
      <c r="M110" s="71"/>
      <c r="N110" s="71"/>
      <c r="O110" s="71"/>
      <c r="P110" s="71"/>
      <c r="Q110" s="71"/>
      <c r="R110" s="70"/>
      <c r="S110" s="70"/>
      <c r="T110" s="72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</row>
    <row r="111" spans="6:49" s="5" customFormat="1" ht="18" customHeight="1" x14ac:dyDescent="0.2">
      <c r="F111" s="69"/>
      <c r="G111" s="70"/>
      <c r="H111" s="70"/>
      <c r="I111" s="71"/>
      <c r="J111" s="71"/>
      <c r="K111" s="71"/>
      <c r="L111" s="70"/>
      <c r="M111" s="71"/>
      <c r="N111" s="71"/>
      <c r="O111" s="71"/>
      <c r="P111" s="71"/>
      <c r="Q111" s="71"/>
      <c r="R111" s="70"/>
      <c r="S111" s="70"/>
      <c r="T111" s="72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</row>
    <row r="112" spans="6:49" s="5" customFormat="1" ht="18" customHeight="1" x14ac:dyDescent="0.2">
      <c r="F112" s="69"/>
      <c r="G112" s="70"/>
      <c r="H112" s="70"/>
      <c r="I112" s="71"/>
      <c r="J112" s="71"/>
      <c r="K112" s="71"/>
      <c r="L112" s="70"/>
      <c r="M112" s="71"/>
      <c r="N112" s="71"/>
      <c r="O112" s="71"/>
      <c r="P112" s="71"/>
      <c r="Q112" s="71"/>
      <c r="R112" s="70"/>
      <c r="S112" s="70"/>
      <c r="T112" s="72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</row>
    <row r="113" spans="6:49" s="5" customFormat="1" ht="18" customHeight="1" x14ac:dyDescent="0.2">
      <c r="F113" s="69"/>
      <c r="G113" s="70"/>
      <c r="H113" s="70"/>
      <c r="I113" s="71"/>
      <c r="J113" s="71"/>
      <c r="K113" s="71"/>
      <c r="L113" s="70"/>
      <c r="M113" s="71"/>
      <c r="N113" s="71"/>
      <c r="O113" s="71"/>
      <c r="P113" s="71"/>
      <c r="Q113" s="71"/>
      <c r="R113" s="70"/>
      <c r="S113" s="70"/>
      <c r="T113" s="72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</row>
    <row r="114" spans="6:49" s="5" customFormat="1" ht="18" customHeight="1" x14ac:dyDescent="0.2">
      <c r="F114" s="69"/>
      <c r="G114" s="70"/>
      <c r="H114" s="70"/>
      <c r="I114" s="71"/>
      <c r="J114" s="71"/>
      <c r="K114" s="71"/>
      <c r="L114" s="70"/>
      <c r="M114" s="71"/>
      <c r="N114" s="71"/>
      <c r="O114" s="71"/>
      <c r="P114" s="71"/>
      <c r="Q114" s="71"/>
      <c r="R114" s="70"/>
      <c r="S114" s="70"/>
      <c r="T114" s="72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</row>
    <row r="115" spans="6:49" s="5" customFormat="1" ht="18" customHeight="1" x14ac:dyDescent="0.2">
      <c r="F115" s="69"/>
      <c r="G115" s="70"/>
      <c r="H115" s="70"/>
      <c r="I115" s="71"/>
      <c r="J115" s="71"/>
      <c r="K115" s="71"/>
      <c r="L115" s="70"/>
      <c r="M115" s="71"/>
      <c r="N115" s="71"/>
      <c r="O115" s="71"/>
      <c r="P115" s="71"/>
      <c r="Q115" s="71"/>
      <c r="R115" s="70"/>
      <c r="S115" s="70"/>
      <c r="T115" s="72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</row>
    <row r="116" spans="6:49" s="5" customFormat="1" ht="18" customHeight="1" x14ac:dyDescent="0.2">
      <c r="F116" s="69"/>
      <c r="G116" s="70"/>
      <c r="H116" s="70"/>
      <c r="I116" s="71"/>
      <c r="J116" s="71"/>
      <c r="K116" s="71"/>
      <c r="L116" s="70"/>
      <c r="M116" s="71"/>
      <c r="N116" s="71"/>
      <c r="O116" s="71"/>
      <c r="P116" s="71"/>
      <c r="Q116" s="71"/>
      <c r="R116" s="70"/>
      <c r="S116" s="70"/>
      <c r="T116" s="72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</row>
    <row r="117" spans="6:49" s="5" customFormat="1" ht="18" customHeight="1" x14ac:dyDescent="0.2">
      <c r="F117" s="69"/>
      <c r="G117" s="70"/>
      <c r="H117" s="70"/>
      <c r="I117" s="71"/>
      <c r="J117" s="71"/>
      <c r="K117" s="71"/>
      <c r="L117" s="70"/>
      <c r="M117" s="71"/>
      <c r="N117" s="71"/>
      <c r="O117" s="71"/>
      <c r="P117" s="71"/>
      <c r="Q117" s="71"/>
      <c r="R117" s="70"/>
      <c r="S117" s="70"/>
      <c r="T117" s="72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</row>
    <row r="118" spans="6:49" s="5" customFormat="1" ht="18" customHeight="1" x14ac:dyDescent="0.2">
      <c r="F118" s="69"/>
      <c r="G118" s="70"/>
      <c r="H118" s="70"/>
      <c r="I118" s="71"/>
      <c r="J118" s="71"/>
      <c r="K118" s="71"/>
      <c r="L118" s="70"/>
      <c r="M118" s="71"/>
      <c r="N118" s="71"/>
      <c r="O118" s="71"/>
      <c r="P118" s="71"/>
      <c r="Q118" s="71"/>
      <c r="R118" s="70"/>
      <c r="S118" s="70"/>
      <c r="T118" s="72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</row>
    <row r="119" spans="6:49" s="5" customFormat="1" ht="18" customHeight="1" x14ac:dyDescent="0.2">
      <c r="F119" s="69"/>
      <c r="G119" s="70"/>
      <c r="H119" s="70"/>
      <c r="I119" s="71"/>
      <c r="J119" s="71"/>
      <c r="K119" s="71"/>
      <c r="L119" s="70"/>
      <c r="M119" s="71"/>
      <c r="N119" s="71"/>
      <c r="O119" s="71"/>
      <c r="P119" s="71"/>
      <c r="Q119" s="71"/>
      <c r="R119" s="70"/>
      <c r="S119" s="70"/>
      <c r="T119" s="72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</row>
    <row r="120" spans="6:49" s="5" customFormat="1" ht="18" customHeight="1" x14ac:dyDescent="0.2">
      <c r="F120" s="69"/>
      <c r="G120" s="70"/>
      <c r="H120" s="70"/>
      <c r="I120" s="71"/>
      <c r="J120" s="71"/>
      <c r="K120" s="71"/>
      <c r="L120" s="70"/>
      <c r="M120" s="71"/>
      <c r="N120" s="71"/>
      <c r="O120" s="71"/>
      <c r="P120" s="71"/>
      <c r="Q120" s="71"/>
      <c r="R120" s="70"/>
      <c r="S120" s="70"/>
      <c r="T120" s="72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</row>
    <row r="121" spans="6:49" s="5" customFormat="1" ht="18" customHeight="1" x14ac:dyDescent="0.2">
      <c r="F121" s="69"/>
      <c r="G121" s="70"/>
      <c r="H121" s="70"/>
      <c r="I121" s="71"/>
      <c r="J121" s="71"/>
      <c r="K121" s="71"/>
      <c r="L121" s="70"/>
      <c r="M121" s="71"/>
      <c r="N121" s="71"/>
      <c r="O121" s="71"/>
      <c r="P121" s="71"/>
      <c r="Q121" s="71"/>
      <c r="R121" s="70"/>
      <c r="S121" s="70"/>
      <c r="T121" s="72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</row>
    <row r="122" spans="6:49" s="5" customFormat="1" ht="18" customHeight="1" x14ac:dyDescent="0.2">
      <c r="F122" s="69"/>
      <c r="G122" s="70"/>
      <c r="H122" s="70"/>
      <c r="I122" s="71"/>
      <c r="J122" s="71"/>
      <c r="K122" s="71"/>
      <c r="L122" s="70"/>
      <c r="M122" s="71"/>
      <c r="N122" s="71"/>
      <c r="O122" s="71"/>
      <c r="P122" s="71"/>
      <c r="Q122" s="71"/>
      <c r="R122" s="70"/>
      <c r="S122" s="70"/>
      <c r="T122" s="72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</row>
    <row r="123" spans="6:49" s="5" customFormat="1" ht="18" customHeight="1" x14ac:dyDescent="0.2">
      <c r="F123" s="69"/>
      <c r="G123" s="70"/>
      <c r="H123" s="70"/>
      <c r="I123" s="71"/>
      <c r="J123" s="71"/>
      <c r="K123" s="71"/>
      <c r="L123" s="70"/>
      <c r="M123" s="71"/>
      <c r="N123" s="71"/>
      <c r="O123" s="71"/>
      <c r="P123" s="71"/>
      <c r="Q123" s="71"/>
      <c r="R123" s="70"/>
      <c r="S123" s="70"/>
      <c r="T123" s="72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</row>
    <row r="124" spans="6:49" s="5" customFormat="1" ht="18" customHeight="1" x14ac:dyDescent="0.2">
      <c r="F124" s="69"/>
      <c r="G124" s="70"/>
      <c r="H124" s="70"/>
      <c r="I124" s="71"/>
      <c r="J124" s="71"/>
      <c r="K124" s="71"/>
      <c r="L124" s="70"/>
      <c r="M124" s="71"/>
      <c r="N124" s="71"/>
      <c r="O124" s="71"/>
      <c r="P124" s="71"/>
      <c r="Q124" s="71"/>
      <c r="R124" s="70"/>
      <c r="S124" s="70"/>
      <c r="T124" s="72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</row>
    <row r="125" spans="6:49" s="5" customFormat="1" ht="18" customHeight="1" x14ac:dyDescent="0.2">
      <c r="F125" s="69"/>
      <c r="G125" s="70"/>
      <c r="H125" s="70"/>
      <c r="I125" s="71"/>
      <c r="J125" s="71"/>
      <c r="K125" s="71"/>
      <c r="L125" s="70"/>
      <c r="M125" s="71"/>
      <c r="N125" s="71"/>
      <c r="O125" s="71"/>
      <c r="P125" s="71"/>
      <c r="Q125" s="71"/>
      <c r="R125" s="70"/>
      <c r="S125" s="70"/>
      <c r="T125" s="72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</row>
    <row r="126" spans="6:49" s="5" customFormat="1" ht="18" customHeight="1" x14ac:dyDescent="0.2">
      <c r="F126" s="69"/>
      <c r="G126" s="70"/>
      <c r="H126" s="70"/>
      <c r="I126" s="71"/>
      <c r="J126" s="71"/>
      <c r="K126" s="71"/>
      <c r="L126" s="70"/>
      <c r="M126" s="71"/>
      <c r="N126" s="71"/>
      <c r="O126" s="71"/>
      <c r="P126" s="71"/>
      <c r="Q126" s="71"/>
      <c r="R126" s="70"/>
      <c r="S126" s="70"/>
      <c r="T126" s="72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</row>
    <row r="127" spans="6:49" s="5" customFormat="1" ht="18" customHeight="1" x14ac:dyDescent="0.2">
      <c r="F127" s="69"/>
      <c r="G127" s="70"/>
      <c r="H127" s="70"/>
      <c r="I127" s="71"/>
      <c r="J127" s="71"/>
      <c r="K127" s="71"/>
      <c r="L127" s="70"/>
      <c r="M127" s="71"/>
      <c r="N127" s="71"/>
      <c r="O127" s="71"/>
      <c r="P127" s="71"/>
      <c r="Q127" s="71"/>
      <c r="R127" s="70"/>
      <c r="S127" s="70"/>
      <c r="T127" s="72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</row>
    <row r="128" spans="6:49" s="5" customFormat="1" ht="18" customHeight="1" x14ac:dyDescent="0.2">
      <c r="F128" s="69"/>
      <c r="G128" s="70"/>
      <c r="H128" s="70"/>
      <c r="I128" s="71"/>
      <c r="J128" s="71"/>
      <c r="K128" s="71"/>
      <c r="L128" s="70"/>
      <c r="M128" s="71"/>
      <c r="N128" s="71"/>
      <c r="O128" s="71"/>
      <c r="P128" s="71"/>
      <c r="Q128" s="71"/>
      <c r="R128" s="70"/>
      <c r="S128" s="70"/>
      <c r="T128" s="72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</row>
    <row r="129" spans="6:49" s="5" customFormat="1" ht="18" customHeight="1" x14ac:dyDescent="0.2">
      <c r="F129" s="69"/>
      <c r="G129" s="70"/>
      <c r="H129" s="70"/>
      <c r="I129" s="71"/>
      <c r="J129" s="71"/>
      <c r="K129" s="71"/>
      <c r="L129" s="70"/>
      <c r="M129" s="71"/>
      <c r="N129" s="71"/>
      <c r="O129" s="71"/>
      <c r="P129" s="71"/>
      <c r="Q129" s="71"/>
      <c r="R129" s="70"/>
      <c r="S129" s="70"/>
      <c r="T129" s="72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</row>
    <row r="130" spans="6:49" s="5" customFormat="1" ht="18" customHeight="1" x14ac:dyDescent="0.2">
      <c r="F130" s="69"/>
      <c r="G130" s="70"/>
      <c r="H130" s="70"/>
      <c r="I130" s="71"/>
      <c r="J130" s="71"/>
      <c r="K130" s="71"/>
      <c r="L130" s="70"/>
      <c r="M130" s="71"/>
      <c r="N130" s="71"/>
      <c r="O130" s="71"/>
      <c r="P130" s="71"/>
      <c r="Q130" s="71"/>
      <c r="R130" s="70"/>
      <c r="S130" s="70"/>
      <c r="T130" s="72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</row>
    <row r="131" spans="6:49" s="5" customFormat="1" ht="18" customHeight="1" x14ac:dyDescent="0.2">
      <c r="F131" s="69"/>
      <c r="G131" s="70"/>
      <c r="H131" s="70"/>
      <c r="I131" s="71"/>
      <c r="J131" s="71"/>
      <c r="K131" s="71"/>
      <c r="L131" s="70"/>
      <c r="M131" s="71"/>
      <c r="N131" s="71"/>
      <c r="O131" s="71"/>
      <c r="P131" s="71"/>
      <c r="Q131" s="71"/>
      <c r="R131" s="70"/>
      <c r="S131" s="70"/>
      <c r="T131" s="72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</row>
    <row r="132" spans="6:49" s="5" customFormat="1" ht="18" customHeight="1" x14ac:dyDescent="0.2">
      <c r="F132" s="69"/>
      <c r="G132" s="70"/>
      <c r="H132" s="70"/>
      <c r="I132" s="71"/>
      <c r="J132" s="71"/>
      <c r="K132" s="71"/>
      <c r="L132" s="70"/>
      <c r="M132" s="71"/>
      <c r="N132" s="71"/>
      <c r="O132" s="71"/>
      <c r="P132" s="71"/>
      <c r="Q132" s="71"/>
      <c r="R132" s="70"/>
      <c r="S132" s="70"/>
      <c r="T132" s="72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</row>
    <row r="133" spans="6:49" s="5" customFormat="1" ht="18" customHeight="1" x14ac:dyDescent="0.2">
      <c r="F133" s="69"/>
      <c r="G133" s="70"/>
      <c r="H133" s="70"/>
      <c r="I133" s="71"/>
      <c r="J133" s="71"/>
      <c r="K133" s="71"/>
      <c r="L133" s="70"/>
      <c r="M133" s="71"/>
      <c r="N133" s="71"/>
      <c r="O133" s="71"/>
      <c r="P133" s="71"/>
      <c r="Q133" s="71"/>
      <c r="R133" s="70"/>
      <c r="S133" s="70"/>
      <c r="T133" s="72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</row>
    <row r="134" spans="6:49" s="5" customFormat="1" ht="18" customHeight="1" x14ac:dyDescent="0.2">
      <c r="F134" s="69"/>
      <c r="G134" s="70"/>
      <c r="H134" s="70"/>
      <c r="I134" s="71"/>
      <c r="J134" s="71"/>
      <c r="K134" s="71"/>
      <c r="L134" s="70"/>
      <c r="M134" s="71"/>
      <c r="N134" s="71"/>
      <c r="O134" s="71"/>
      <c r="P134" s="71"/>
      <c r="Q134" s="71"/>
      <c r="R134" s="70"/>
      <c r="S134" s="70"/>
      <c r="T134" s="72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</row>
    <row r="135" spans="6:49" s="5" customFormat="1" ht="18" customHeight="1" x14ac:dyDescent="0.2">
      <c r="F135" s="69"/>
      <c r="G135" s="70"/>
      <c r="H135" s="70"/>
      <c r="I135" s="71"/>
      <c r="J135" s="71"/>
      <c r="K135" s="71"/>
      <c r="L135" s="70"/>
      <c r="M135" s="71"/>
      <c r="N135" s="71"/>
      <c r="O135" s="71"/>
      <c r="P135" s="71"/>
      <c r="Q135" s="71"/>
      <c r="R135" s="70"/>
      <c r="S135" s="70"/>
      <c r="T135" s="72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</row>
    <row r="136" spans="6:49" s="5" customFormat="1" ht="18" customHeight="1" x14ac:dyDescent="0.2">
      <c r="F136" s="69"/>
      <c r="G136" s="70"/>
      <c r="H136" s="70"/>
      <c r="I136" s="71"/>
      <c r="J136" s="71"/>
      <c r="K136" s="71"/>
      <c r="L136" s="70"/>
      <c r="M136" s="71"/>
      <c r="N136" s="71"/>
      <c r="O136" s="71"/>
      <c r="P136" s="71"/>
      <c r="Q136" s="71"/>
      <c r="R136" s="70"/>
      <c r="S136" s="70"/>
      <c r="T136" s="72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</row>
    <row r="137" spans="6:49" s="5" customFormat="1" ht="18" customHeight="1" x14ac:dyDescent="0.2">
      <c r="F137" s="69"/>
      <c r="G137" s="70"/>
      <c r="H137" s="70"/>
      <c r="I137" s="71"/>
      <c r="J137" s="71"/>
      <c r="K137" s="71"/>
      <c r="L137" s="70"/>
      <c r="M137" s="71"/>
      <c r="N137" s="71"/>
      <c r="O137" s="71"/>
      <c r="P137" s="71"/>
      <c r="Q137" s="71"/>
      <c r="R137" s="70"/>
      <c r="S137" s="70"/>
      <c r="T137" s="72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6:49" s="5" customFormat="1" ht="18" customHeight="1" x14ac:dyDescent="0.2">
      <c r="F138" s="69"/>
      <c r="G138" s="70"/>
      <c r="H138" s="70"/>
      <c r="I138" s="71"/>
      <c r="J138" s="71"/>
      <c r="K138" s="71"/>
      <c r="L138" s="70"/>
      <c r="M138" s="71"/>
      <c r="N138" s="71"/>
      <c r="O138" s="71"/>
      <c r="P138" s="71"/>
      <c r="Q138" s="71"/>
      <c r="R138" s="70"/>
      <c r="S138" s="70"/>
      <c r="T138" s="72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</row>
    <row r="139" spans="6:49" s="5" customFormat="1" ht="18" customHeight="1" x14ac:dyDescent="0.2">
      <c r="F139" s="69"/>
      <c r="G139" s="70"/>
      <c r="H139" s="70"/>
      <c r="I139" s="71"/>
      <c r="J139" s="71"/>
      <c r="K139" s="71"/>
      <c r="L139" s="70"/>
      <c r="M139" s="71"/>
      <c r="N139" s="71"/>
      <c r="O139" s="71"/>
      <c r="P139" s="71"/>
      <c r="Q139" s="71"/>
      <c r="R139" s="70"/>
      <c r="S139" s="70"/>
      <c r="T139" s="72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6:49" s="5" customFormat="1" ht="18" customHeight="1" x14ac:dyDescent="0.2">
      <c r="F140" s="69"/>
      <c r="G140" s="70"/>
      <c r="H140" s="70"/>
      <c r="I140" s="71"/>
      <c r="J140" s="71"/>
      <c r="K140" s="71"/>
      <c r="L140" s="70"/>
      <c r="M140" s="71"/>
      <c r="N140" s="71"/>
      <c r="O140" s="71"/>
      <c r="P140" s="71"/>
      <c r="Q140" s="71"/>
      <c r="R140" s="70"/>
      <c r="S140" s="70"/>
      <c r="T140" s="72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</row>
    <row r="141" spans="6:49" s="5" customFormat="1" ht="18" customHeight="1" x14ac:dyDescent="0.2">
      <c r="F141" s="69"/>
      <c r="G141" s="70"/>
      <c r="H141" s="70"/>
      <c r="I141" s="71"/>
      <c r="J141" s="71"/>
      <c r="K141" s="71"/>
      <c r="L141" s="70"/>
      <c r="M141" s="71"/>
      <c r="N141" s="71"/>
      <c r="O141" s="71"/>
      <c r="P141" s="71"/>
      <c r="Q141" s="71"/>
      <c r="R141" s="70"/>
      <c r="S141" s="70"/>
      <c r="T141" s="72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</row>
    <row r="142" spans="6:49" s="5" customFormat="1" ht="18" customHeight="1" x14ac:dyDescent="0.2">
      <c r="F142" s="69"/>
      <c r="G142" s="70"/>
      <c r="H142" s="70"/>
      <c r="I142" s="71"/>
      <c r="J142" s="71"/>
      <c r="K142" s="71"/>
      <c r="L142" s="70"/>
      <c r="M142" s="71"/>
      <c r="N142" s="71"/>
      <c r="O142" s="71"/>
      <c r="P142" s="71"/>
      <c r="Q142" s="71"/>
      <c r="R142" s="70"/>
      <c r="S142" s="70"/>
      <c r="T142" s="72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</row>
    <row r="143" spans="6:49" s="5" customFormat="1" ht="18" customHeight="1" x14ac:dyDescent="0.2">
      <c r="F143" s="69"/>
      <c r="G143" s="70"/>
      <c r="H143" s="70"/>
      <c r="I143" s="71"/>
      <c r="J143" s="71"/>
      <c r="K143" s="71"/>
      <c r="L143" s="70"/>
      <c r="M143" s="71"/>
      <c r="N143" s="71"/>
      <c r="O143" s="71"/>
      <c r="P143" s="71"/>
      <c r="Q143" s="71"/>
      <c r="R143" s="70"/>
      <c r="S143" s="70"/>
      <c r="T143" s="72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</row>
    <row r="144" spans="6:49" s="5" customFormat="1" ht="18" customHeight="1" x14ac:dyDescent="0.2">
      <c r="F144" s="69"/>
      <c r="G144" s="70"/>
      <c r="H144" s="70"/>
      <c r="I144" s="71"/>
      <c r="J144" s="71"/>
      <c r="K144" s="71"/>
      <c r="L144" s="70"/>
      <c r="M144" s="71"/>
      <c r="N144" s="71"/>
      <c r="O144" s="71"/>
      <c r="P144" s="71"/>
      <c r="Q144" s="71"/>
      <c r="R144" s="70"/>
      <c r="S144" s="70"/>
      <c r="T144" s="72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</row>
    <row r="145" spans="6:49" s="5" customFormat="1" ht="18" customHeight="1" x14ac:dyDescent="0.2">
      <c r="F145" s="69"/>
      <c r="G145" s="70"/>
      <c r="H145" s="70"/>
      <c r="I145" s="71"/>
      <c r="J145" s="71"/>
      <c r="K145" s="71"/>
      <c r="L145" s="70"/>
      <c r="M145" s="71"/>
      <c r="N145" s="71"/>
      <c r="O145" s="71"/>
      <c r="P145" s="71"/>
      <c r="Q145" s="71"/>
      <c r="R145" s="70"/>
      <c r="S145" s="70"/>
      <c r="T145" s="72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</row>
    <row r="146" spans="6:49" s="5" customFormat="1" ht="18" customHeight="1" x14ac:dyDescent="0.2">
      <c r="F146" s="69"/>
      <c r="G146" s="70"/>
      <c r="H146" s="70"/>
      <c r="I146" s="71"/>
      <c r="J146" s="71"/>
      <c r="K146" s="71"/>
      <c r="L146" s="70"/>
      <c r="M146" s="71"/>
      <c r="N146" s="71"/>
      <c r="O146" s="71"/>
      <c r="P146" s="71"/>
      <c r="Q146" s="71"/>
      <c r="R146" s="70"/>
      <c r="S146" s="70"/>
      <c r="T146" s="72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</row>
    <row r="147" spans="6:49" s="5" customFormat="1" ht="18" customHeight="1" x14ac:dyDescent="0.2">
      <c r="F147" s="69"/>
      <c r="G147" s="70"/>
      <c r="H147" s="70"/>
      <c r="I147" s="71"/>
      <c r="J147" s="71"/>
      <c r="K147" s="71"/>
      <c r="L147" s="70"/>
      <c r="M147" s="71"/>
      <c r="N147" s="71"/>
      <c r="O147" s="71"/>
      <c r="P147" s="71"/>
      <c r="Q147" s="71"/>
      <c r="R147" s="70"/>
      <c r="S147" s="70"/>
      <c r="T147" s="72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</row>
    <row r="148" spans="6:49" s="5" customFormat="1" ht="18" customHeight="1" x14ac:dyDescent="0.2">
      <c r="F148" s="69"/>
      <c r="G148" s="70"/>
      <c r="H148" s="70"/>
      <c r="I148" s="71"/>
      <c r="J148" s="71"/>
      <c r="K148" s="71"/>
      <c r="L148" s="70"/>
      <c r="M148" s="71"/>
      <c r="N148" s="71"/>
      <c r="O148" s="71"/>
      <c r="P148" s="71"/>
      <c r="Q148" s="71"/>
      <c r="R148" s="70"/>
      <c r="S148" s="70"/>
      <c r="T148" s="72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</row>
    <row r="149" spans="6:49" s="5" customFormat="1" ht="18" customHeight="1" x14ac:dyDescent="0.2">
      <c r="F149" s="69"/>
      <c r="G149" s="70"/>
      <c r="H149" s="70"/>
      <c r="I149" s="71"/>
      <c r="J149" s="71"/>
      <c r="K149" s="71"/>
      <c r="L149" s="70"/>
      <c r="M149" s="71"/>
      <c r="N149" s="71"/>
      <c r="O149" s="71"/>
      <c r="P149" s="71"/>
      <c r="Q149" s="71"/>
      <c r="R149" s="70"/>
      <c r="S149" s="70"/>
      <c r="T149" s="72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</row>
    <row r="150" spans="6:49" s="5" customFormat="1" ht="18" customHeight="1" x14ac:dyDescent="0.2">
      <c r="F150" s="69"/>
      <c r="G150" s="70"/>
      <c r="H150" s="70"/>
      <c r="I150" s="71"/>
      <c r="J150" s="71"/>
      <c r="K150" s="71"/>
      <c r="L150" s="70"/>
      <c r="M150" s="71"/>
      <c r="N150" s="71"/>
      <c r="O150" s="71"/>
      <c r="P150" s="71"/>
      <c r="Q150" s="71"/>
      <c r="R150" s="70"/>
      <c r="S150" s="70"/>
      <c r="T150" s="72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</row>
    <row r="151" spans="6:49" s="5" customFormat="1" ht="18" customHeight="1" x14ac:dyDescent="0.2">
      <c r="F151" s="69"/>
      <c r="G151" s="70"/>
      <c r="H151" s="70"/>
      <c r="I151" s="71"/>
      <c r="J151" s="71"/>
      <c r="K151" s="71"/>
      <c r="L151" s="70"/>
      <c r="M151" s="71"/>
      <c r="N151" s="71"/>
      <c r="O151" s="71"/>
      <c r="P151" s="71"/>
      <c r="Q151" s="71"/>
      <c r="R151" s="70"/>
      <c r="S151" s="70"/>
      <c r="T151" s="72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</row>
    <row r="152" spans="6:49" s="5" customFormat="1" ht="18" customHeight="1" x14ac:dyDescent="0.2">
      <c r="F152" s="69"/>
      <c r="G152" s="70"/>
      <c r="H152" s="70"/>
      <c r="I152" s="71"/>
      <c r="J152" s="71"/>
      <c r="K152" s="71"/>
      <c r="L152" s="70"/>
      <c r="M152" s="71"/>
      <c r="N152" s="71"/>
      <c r="O152" s="71"/>
      <c r="P152" s="71"/>
      <c r="Q152" s="71"/>
      <c r="R152" s="70"/>
      <c r="S152" s="70"/>
      <c r="T152" s="72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</row>
    <row r="153" spans="6:49" s="5" customFormat="1" ht="18" customHeight="1" x14ac:dyDescent="0.2">
      <c r="F153" s="69"/>
      <c r="G153" s="70"/>
      <c r="H153" s="70"/>
      <c r="I153" s="71"/>
      <c r="J153" s="71"/>
      <c r="K153" s="71"/>
      <c r="L153" s="70"/>
      <c r="M153" s="71"/>
      <c r="N153" s="71"/>
      <c r="O153" s="71"/>
      <c r="P153" s="71"/>
      <c r="Q153" s="71"/>
      <c r="R153" s="70"/>
      <c r="S153" s="70"/>
      <c r="T153" s="72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</row>
    <row r="154" spans="6:49" s="5" customFormat="1" ht="18" customHeight="1" x14ac:dyDescent="0.2">
      <c r="F154" s="69"/>
      <c r="G154" s="70"/>
      <c r="H154" s="70"/>
      <c r="I154" s="71"/>
      <c r="J154" s="71"/>
      <c r="K154" s="71"/>
      <c r="L154" s="70"/>
      <c r="M154" s="71"/>
      <c r="N154" s="71"/>
      <c r="O154" s="71"/>
      <c r="P154" s="71"/>
      <c r="Q154" s="71"/>
      <c r="R154" s="70"/>
      <c r="S154" s="70"/>
      <c r="T154" s="72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</row>
    <row r="155" spans="6:49" s="5" customFormat="1" ht="18" customHeight="1" x14ac:dyDescent="0.2">
      <c r="F155" s="69"/>
      <c r="G155" s="70"/>
      <c r="H155" s="70"/>
      <c r="I155" s="71"/>
      <c r="J155" s="71"/>
      <c r="K155" s="71"/>
      <c r="L155" s="70"/>
      <c r="M155" s="71"/>
      <c r="N155" s="71"/>
      <c r="O155" s="71"/>
      <c r="P155" s="71"/>
      <c r="Q155" s="71"/>
      <c r="R155" s="70"/>
      <c r="S155" s="70"/>
      <c r="T155" s="72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</row>
    <row r="156" spans="6:49" s="5" customFormat="1" ht="18" customHeight="1" x14ac:dyDescent="0.2">
      <c r="F156" s="69"/>
      <c r="G156" s="70"/>
      <c r="H156" s="70"/>
      <c r="I156" s="71"/>
      <c r="J156" s="71"/>
      <c r="K156" s="71"/>
      <c r="L156" s="70"/>
      <c r="M156" s="71"/>
      <c r="N156" s="71"/>
      <c r="O156" s="71"/>
      <c r="P156" s="71"/>
      <c r="Q156" s="71"/>
      <c r="R156" s="70"/>
      <c r="S156" s="70"/>
      <c r="T156" s="72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</row>
    <row r="157" spans="6:49" s="5" customFormat="1" ht="18" customHeight="1" x14ac:dyDescent="0.2">
      <c r="F157" s="69"/>
      <c r="G157" s="70"/>
      <c r="H157" s="70"/>
      <c r="I157" s="71"/>
      <c r="J157" s="71"/>
      <c r="K157" s="71"/>
      <c r="L157" s="70"/>
      <c r="M157" s="71"/>
      <c r="N157" s="71"/>
      <c r="O157" s="71"/>
      <c r="P157" s="71"/>
      <c r="Q157" s="71"/>
      <c r="R157" s="70"/>
      <c r="S157" s="70"/>
      <c r="T157" s="72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</row>
    <row r="158" spans="6:49" s="5" customFormat="1" ht="18" customHeight="1" x14ac:dyDescent="0.2">
      <c r="F158" s="69"/>
      <c r="G158" s="70"/>
      <c r="H158" s="70"/>
      <c r="I158" s="71"/>
      <c r="J158" s="71"/>
      <c r="K158" s="71"/>
      <c r="L158" s="70"/>
      <c r="M158" s="71"/>
      <c r="N158" s="71"/>
      <c r="O158" s="71"/>
      <c r="P158" s="71"/>
      <c r="Q158" s="71"/>
      <c r="R158" s="70"/>
      <c r="S158" s="70"/>
      <c r="T158" s="72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</row>
    <row r="159" spans="6:49" s="5" customFormat="1" ht="18" customHeight="1" x14ac:dyDescent="0.2">
      <c r="F159" s="69"/>
      <c r="G159" s="70"/>
      <c r="H159" s="70"/>
      <c r="I159" s="71"/>
      <c r="J159" s="71"/>
      <c r="K159" s="71"/>
      <c r="L159" s="70"/>
      <c r="M159" s="71"/>
      <c r="N159" s="71"/>
      <c r="O159" s="71"/>
      <c r="P159" s="71"/>
      <c r="Q159" s="71"/>
      <c r="R159" s="70"/>
      <c r="S159" s="70"/>
      <c r="T159" s="72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</row>
    <row r="160" spans="6:49" s="5" customFormat="1" ht="18" customHeight="1" x14ac:dyDescent="0.2">
      <c r="F160" s="69"/>
      <c r="G160" s="70"/>
      <c r="H160" s="70"/>
      <c r="I160" s="71"/>
      <c r="J160" s="71"/>
      <c r="K160" s="71"/>
      <c r="L160" s="70"/>
      <c r="M160" s="71"/>
      <c r="N160" s="71"/>
      <c r="O160" s="71"/>
      <c r="P160" s="71"/>
      <c r="Q160" s="71"/>
      <c r="R160" s="70"/>
      <c r="S160" s="70"/>
      <c r="T160" s="72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</row>
    <row r="161" spans="6:554" s="5" customFormat="1" ht="18" customHeight="1" x14ac:dyDescent="0.2">
      <c r="F161" s="69"/>
      <c r="G161" s="70"/>
      <c r="H161" s="70"/>
      <c r="I161" s="71"/>
      <c r="J161" s="71"/>
      <c r="K161" s="71"/>
      <c r="L161" s="70"/>
      <c r="M161" s="71"/>
      <c r="N161" s="71"/>
      <c r="O161" s="71"/>
      <c r="P161" s="71"/>
      <c r="Q161" s="71"/>
      <c r="R161" s="70"/>
      <c r="S161" s="70"/>
      <c r="T161" s="72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</row>
    <row r="162" spans="6:554" s="5" customFormat="1" ht="18" customHeight="1" x14ac:dyDescent="0.2">
      <c r="F162" s="69"/>
      <c r="G162" s="70"/>
      <c r="H162" s="70"/>
      <c r="I162" s="71"/>
      <c r="J162" s="71"/>
      <c r="K162" s="71"/>
      <c r="L162" s="70"/>
      <c r="M162" s="71"/>
      <c r="N162" s="71"/>
      <c r="O162" s="71"/>
      <c r="P162" s="71"/>
      <c r="Q162" s="71"/>
      <c r="R162" s="70"/>
      <c r="S162" s="70"/>
      <c r="T162" s="72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</row>
    <row r="163" spans="6:554" s="5" customFormat="1" ht="18" customHeight="1" x14ac:dyDescent="0.2">
      <c r="F163" s="69"/>
      <c r="G163" s="70"/>
      <c r="H163" s="70"/>
      <c r="I163" s="71"/>
      <c r="J163" s="71"/>
      <c r="K163" s="71"/>
      <c r="L163" s="70"/>
      <c r="M163" s="71"/>
      <c r="N163" s="71"/>
      <c r="O163" s="71"/>
      <c r="P163" s="71"/>
      <c r="Q163" s="71"/>
      <c r="R163" s="70"/>
      <c r="S163" s="70"/>
      <c r="T163" s="72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</row>
    <row r="164" spans="6:554" s="5" customFormat="1" ht="18" customHeight="1" x14ac:dyDescent="0.2">
      <c r="F164" s="69"/>
      <c r="G164" s="70"/>
      <c r="H164" s="70"/>
      <c r="I164" s="71"/>
      <c r="J164" s="71"/>
      <c r="K164" s="71"/>
      <c r="L164" s="70"/>
      <c r="M164" s="71"/>
      <c r="N164" s="71"/>
      <c r="O164" s="71"/>
      <c r="P164" s="71"/>
      <c r="Q164" s="71"/>
      <c r="R164" s="70"/>
      <c r="S164" s="70"/>
      <c r="T164" s="72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</row>
    <row r="165" spans="6:554" s="5" customFormat="1" ht="18" customHeight="1" x14ac:dyDescent="0.2">
      <c r="F165" s="69"/>
      <c r="G165" s="70"/>
      <c r="H165" s="70"/>
      <c r="I165" s="71"/>
      <c r="J165" s="71"/>
      <c r="K165" s="71"/>
      <c r="L165" s="70"/>
      <c r="M165" s="71"/>
      <c r="N165" s="71"/>
      <c r="O165" s="71"/>
      <c r="P165" s="71"/>
      <c r="Q165" s="71"/>
      <c r="R165" s="70"/>
      <c r="S165" s="70"/>
      <c r="T165" s="72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</row>
    <row r="166" spans="6:554" s="5" customFormat="1" ht="18" customHeight="1" x14ac:dyDescent="0.2">
      <c r="F166" s="69"/>
      <c r="G166" s="70"/>
      <c r="H166" s="70"/>
      <c r="I166" s="71"/>
      <c r="J166" s="71"/>
      <c r="K166" s="71"/>
      <c r="L166" s="70"/>
      <c r="M166" s="71"/>
      <c r="N166" s="71"/>
      <c r="O166" s="71"/>
      <c r="P166" s="71"/>
      <c r="Q166" s="71"/>
      <c r="R166" s="70"/>
      <c r="S166" s="70"/>
      <c r="T166" s="72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</row>
    <row r="167" spans="6:554" s="5" customFormat="1" ht="18" customHeight="1" x14ac:dyDescent="0.2">
      <c r="F167" s="69"/>
      <c r="G167" s="70"/>
      <c r="H167" s="70"/>
      <c r="I167" s="71"/>
      <c r="J167" s="71"/>
      <c r="K167" s="71"/>
      <c r="L167" s="70"/>
      <c r="M167" s="71"/>
      <c r="N167" s="71"/>
      <c r="O167" s="71"/>
      <c r="P167" s="71"/>
      <c r="Q167" s="71"/>
      <c r="R167" s="70"/>
      <c r="S167" s="70"/>
      <c r="T167" s="72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</row>
    <row r="168" spans="6:554" s="5" customFormat="1" ht="18" customHeight="1" x14ac:dyDescent="0.2">
      <c r="F168" s="69"/>
      <c r="G168" s="70"/>
      <c r="H168" s="70"/>
      <c r="I168" s="71"/>
      <c r="J168" s="71"/>
      <c r="K168" s="71"/>
      <c r="L168" s="70"/>
      <c r="M168" s="71"/>
      <c r="N168" s="71"/>
      <c r="O168" s="71"/>
      <c r="P168" s="71"/>
      <c r="Q168" s="71"/>
      <c r="R168" s="70"/>
      <c r="S168" s="70"/>
      <c r="T168" s="72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</row>
    <row r="169" spans="6:554" s="5" customFormat="1" ht="18" customHeight="1" x14ac:dyDescent="0.2">
      <c r="F169" s="69"/>
      <c r="G169" s="70"/>
      <c r="H169" s="70"/>
      <c r="I169" s="71"/>
      <c r="J169" s="71"/>
      <c r="K169" s="71"/>
      <c r="L169" s="70"/>
      <c r="M169" s="71"/>
      <c r="N169" s="71"/>
      <c r="O169" s="71"/>
      <c r="P169" s="71"/>
      <c r="Q169" s="71"/>
      <c r="R169" s="70"/>
      <c r="S169" s="70"/>
      <c r="T169" s="72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</row>
    <row r="170" spans="6:554" s="5" customFormat="1" ht="18" customHeight="1" x14ac:dyDescent="0.2">
      <c r="F170" s="69"/>
      <c r="G170" s="70"/>
      <c r="H170" s="70"/>
      <c r="I170" s="71"/>
      <c r="J170" s="71"/>
      <c r="K170" s="71"/>
      <c r="L170" s="70"/>
      <c r="M170" s="71"/>
      <c r="N170" s="71"/>
      <c r="O170" s="71"/>
      <c r="P170" s="71"/>
      <c r="Q170" s="71"/>
      <c r="R170" s="70"/>
      <c r="S170" s="70"/>
      <c r="T170" s="72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</row>
    <row r="171" spans="6:554" s="65" customFormat="1" ht="18" customHeight="1" x14ac:dyDescent="0.2">
      <c r="F171" s="66"/>
      <c r="G171" s="67"/>
      <c r="H171" s="67"/>
      <c r="I171" s="68"/>
      <c r="J171" s="68"/>
      <c r="K171" s="68"/>
      <c r="L171" s="67"/>
      <c r="M171" s="68"/>
      <c r="N171" s="68"/>
      <c r="O171" s="68"/>
      <c r="P171" s="68"/>
      <c r="Q171" s="68"/>
      <c r="R171" s="67"/>
      <c r="S171" s="67"/>
      <c r="T171" s="73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  <c r="IW171" s="5"/>
      <c r="IX171" s="5"/>
      <c r="IY171" s="5"/>
      <c r="IZ171" s="5"/>
      <c r="JA171" s="5"/>
      <c r="JB171" s="5"/>
      <c r="JC171" s="5"/>
      <c r="JD171" s="5"/>
      <c r="JE171" s="5"/>
      <c r="JF171" s="5"/>
      <c r="JG171" s="5"/>
      <c r="JH171" s="5"/>
      <c r="JI171" s="5"/>
      <c r="JJ171" s="5"/>
      <c r="JK171" s="5"/>
      <c r="JL171" s="5"/>
      <c r="JM171" s="5"/>
      <c r="JN171" s="5"/>
      <c r="JO171" s="5"/>
      <c r="JP171" s="5"/>
      <c r="JQ171" s="5"/>
      <c r="JR171" s="5"/>
      <c r="JS171" s="5"/>
      <c r="JT171" s="5"/>
      <c r="JU171" s="5"/>
      <c r="JV171" s="5"/>
      <c r="JW171" s="5"/>
      <c r="JX171" s="5"/>
      <c r="JY171" s="5"/>
      <c r="JZ171" s="5"/>
      <c r="KA171" s="5"/>
      <c r="KB171" s="5"/>
      <c r="KC171" s="5"/>
      <c r="KD171" s="5"/>
      <c r="KE171" s="5"/>
      <c r="KF171" s="5"/>
      <c r="KG171" s="5"/>
      <c r="KH171" s="5"/>
      <c r="KI171" s="5"/>
      <c r="KJ171" s="5"/>
      <c r="KK171" s="5"/>
      <c r="KL171" s="5"/>
      <c r="KM171" s="5"/>
      <c r="KN171" s="5"/>
      <c r="KO171" s="5"/>
      <c r="KP171" s="5"/>
      <c r="KQ171" s="5"/>
      <c r="KR171" s="5"/>
      <c r="KS171" s="5"/>
      <c r="KT171" s="5"/>
      <c r="KU171" s="5"/>
      <c r="KV171" s="5"/>
      <c r="KW171" s="5"/>
      <c r="KX171" s="5"/>
      <c r="KY171" s="5"/>
      <c r="KZ171" s="5"/>
      <c r="LA171" s="5"/>
      <c r="LB171" s="5"/>
      <c r="LC171" s="5"/>
      <c r="LD171" s="5"/>
      <c r="LE171" s="5"/>
      <c r="LF171" s="5"/>
      <c r="LG171" s="5"/>
      <c r="LH171" s="5"/>
      <c r="LI171" s="5"/>
      <c r="LJ171" s="5"/>
      <c r="LK171" s="5"/>
      <c r="LL171" s="5"/>
      <c r="LM171" s="5"/>
      <c r="LN171" s="5"/>
      <c r="LO171" s="5"/>
      <c r="LP171" s="5"/>
      <c r="LQ171" s="5"/>
      <c r="LR171" s="5"/>
      <c r="LS171" s="5"/>
      <c r="LT171" s="5"/>
      <c r="LU171" s="5"/>
      <c r="LV171" s="5"/>
      <c r="LW171" s="5"/>
      <c r="LX171" s="5"/>
      <c r="LY171" s="5"/>
      <c r="LZ171" s="5"/>
      <c r="MA171" s="5"/>
      <c r="MB171" s="5"/>
      <c r="MC171" s="5"/>
      <c r="MD171" s="5"/>
      <c r="ME171" s="5"/>
      <c r="MF171" s="5"/>
      <c r="MG171" s="5"/>
      <c r="MH171" s="5"/>
      <c r="MI171" s="5"/>
      <c r="MJ171" s="5"/>
      <c r="MK171" s="5"/>
      <c r="ML171" s="5"/>
      <c r="MM171" s="5"/>
      <c r="MN171" s="5"/>
      <c r="MO171" s="5"/>
      <c r="MP171" s="5"/>
      <c r="MQ171" s="5"/>
      <c r="MR171" s="5"/>
      <c r="MS171" s="5"/>
      <c r="MT171" s="5"/>
      <c r="MU171" s="5"/>
      <c r="MV171" s="5"/>
      <c r="MW171" s="5"/>
      <c r="MX171" s="5"/>
      <c r="MY171" s="5"/>
      <c r="MZ171" s="5"/>
      <c r="NA171" s="5"/>
      <c r="NB171" s="5"/>
      <c r="NC171" s="5"/>
      <c r="ND171" s="5"/>
      <c r="NE171" s="5"/>
      <c r="NF171" s="5"/>
      <c r="NG171" s="5"/>
      <c r="NH171" s="5"/>
      <c r="NI171" s="5"/>
      <c r="NJ171" s="5"/>
      <c r="NK171" s="5"/>
      <c r="NL171" s="5"/>
      <c r="NM171" s="5"/>
      <c r="NN171" s="5"/>
      <c r="NO171" s="5"/>
      <c r="NP171" s="5"/>
      <c r="NQ171" s="5"/>
      <c r="NR171" s="5"/>
      <c r="NS171" s="5"/>
      <c r="NT171" s="5"/>
      <c r="NU171" s="5"/>
      <c r="NV171" s="5"/>
      <c r="NW171" s="5"/>
      <c r="NX171" s="5"/>
      <c r="NY171" s="5"/>
      <c r="NZ171" s="5"/>
      <c r="OA171" s="5"/>
      <c r="OB171" s="5"/>
      <c r="OC171" s="5"/>
      <c r="OD171" s="5"/>
      <c r="OE171" s="5"/>
      <c r="OF171" s="5"/>
      <c r="OG171" s="5"/>
      <c r="OH171" s="5"/>
      <c r="OI171" s="5"/>
      <c r="OJ171" s="5"/>
      <c r="OK171" s="5"/>
      <c r="OL171" s="5"/>
      <c r="OM171" s="5"/>
      <c r="ON171" s="5"/>
      <c r="OO171" s="5"/>
      <c r="OP171" s="5"/>
      <c r="OQ171" s="5"/>
      <c r="OR171" s="5"/>
      <c r="OS171" s="5"/>
      <c r="OT171" s="5"/>
      <c r="OU171" s="5"/>
      <c r="OV171" s="5"/>
      <c r="OW171" s="5"/>
      <c r="OX171" s="5"/>
      <c r="OY171" s="5"/>
      <c r="OZ171" s="5"/>
      <c r="PA171" s="5"/>
      <c r="PB171" s="5"/>
      <c r="PC171" s="5"/>
      <c r="PD171" s="5"/>
      <c r="PE171" s="5"/>
      <c r="PF171" s="5"/>
      <c r="PG171" s="5"/>
      <c r="PH171" s="5"/>
      <c r="PI171" s="5"/>
      <c r="PJ171" s="5"/>
      <c r="PK171" s="5"/>
      <c r="PL171" s="5"/>
      <c r="PM171" s="5"/>
      <c r="PN171" s="5"/>
      <c r="PO171" s="5"/>
      <c r="PP171" s="5"/>
      <c r="PQ171" s="5"/>
      <c r="PR171" s="5"/>
      <c r="PS171" s="5"/>
      <c r="PT171" s="5"/>
      <c r="PU171" s="5"/>
      <c r="PV171" s="5"/>
      <c r="PW171" s="5"/>
      <c r="PX171" s="5"/>
      <c r="PY171" s="5"/>
      <c r="PZ171" s="5"/>
      <c r="QA171" s="5"/>
      <c r="QB171" s="5"/>
      <c r="QC171" s="5"/>
      <c r="QD171" s="5"/>
      <c r="QE171" s="5"/>
      <c r="QF171" s="5"/>
      <c r="QG171" s="5"/>
      <c r="QH171" s="5"/>
      <c r="QI171" s="5"/>
      <c r="QJ171" s="5"/>
      <c r="QK171" s="5"/>
      <c r="QL171" s="5"/>
      <c r="QM171" s="5"/>
      <c r="QN171" s="5"/>
      <c r="QO171" s="5"/>
      <c r="QP171" s="5"/>
      <c r="QQ171" s="5"/>
      <c r="QR171" s="5"/>
      <c r="QS171" s="5"/>
      <c r="QT171" s="5"/>
      <c r="QU171" s="5"/>
      <c r="QV171" s="5"/>
      <c r="QW171" s="5"/>
      <c r="QX171" s="5"/>
      <c r="QY171" s="5"/>
      <c r="QZ171" s="5"/>
      <c r="RA171" s="5"/>
      <c r="RB171" s="5"/>
      <c r="RC171" s="5"/>
      <c r="RD171" s="5"/>
      <c r="RE171" s="5"/>
      <c r="RF171" s="5"/>
      <c r="RG171" s="5"/>
      <c r="RH171" s="5"/>
      <c r="RI171" s="5"/>
      <c r="RJ171" s="5"/>
      <c r="RK171" s="5"/>
      <c r="RL171" s="5"/>
      <c r="RM171" s="5"/>
      <c r="RN171" s="5"/>
      <c r="RO171" s="5"/>
      <c r="RP171" s="5"/>
      <c r="RQ171" s="5"/>
      <c r="RR171" s="5"/>
      <c r="RS171" s="5"/>
      <c r="RT171" s="5"/>
      <c r="RU171" s="5"/>
      <c r="RV171" s="5"/>
      <c r="RW171" s="5"/>
      <c r="RX171" s="5"/>
      <c r="RY171" s="5"/>
      <c r="RZ171" s="5"/>
      <c r="SA171" s="5"/>
      <c r="SB171" s="5"/>
      <c r="SC171" s="5"/>
      <c r="SD171" s="5"/>
      <c r="SE171" s="5"/>
      <c r="SF171" s="5"/>
      <c r="SG171" s="5"/>
      <c r="SH171" s="5"/>
      <c r="SI171" s="5"/>
      <c r="SJ171" s="5"/>
      <c r="SK171" s="5"/>
      <c r="SL171" s="5"/>
      <c r="SM171" s="5"/>
      <c r="SN171" s="5"/>
      <c r="SO171" s="5"/>
      <c r="SP171" s="5"/>
      <c r="SQ171" s="5"/>
      <c r="SR171" s="5"/>
      <c r="SS171" s="5"/>
      <c r="ST171" s="5"/>
      <c r="SU171" s="5"/>
      <c r="SV171" s="5"/>
      <c r="SW171" s="5"/>
      <c r="SX171" s="5"/>
      <c r="SY171" s="5"/>
      <c r="SZ171" s="5"/>
      <c r="TA171" s="5"/>
      <c r="TB171" s="5"/>
      <c r="TC171" s="5"/>
      <c r="TD171" s="5"/>
      <c r="TE171" s="5"/>
      <c r="TF171" s="5"/>
      <c r="TG171" s="5"/>
      <c r="TH171" s="5"/>
      <c r="TI171" s="5"/>
      <c r="TJ171" s="5"/>
      <c r="TK171" s="5"/>
      <c r="TL171" s="5"/>
      <c r="TM171" s="5"/>
      <c r="TN171" s="5"/>
      <c r="TO171" s="5"/>
      <c r="TP171" s="5"/>
      <c r="TQ171" s="5"/>
      <c r="TR171" s="5"/>
      <c r="TS171" s="5"/>
      <c r="TT171" s="5"/>
      <c r="TU171" s="5"/>
      <c r="TV171" s="5"/>
      <c r="TW171" s="5"/>
      <c r="TX171" s="5"/>
      <c r="TY171" s="5"/>
      <c r="TZ171" s="5"/>
      <c r="UA171" s="5"/>
      <c r="UB171" s="5"/>
      <c r="UC171" s="5"/>
      <c r="UD171" s="5"/>
      <c r="UE171" s="5"/>
      <c r="UF171" s="5"/>
      <c r="UG171" s="5"/>
      <c r="UH171" s="5"/>
    </row>
  </sheetData>
  <mergeCells count="32">
    <mergeCell ref="A40:E40"/>
    <mergeCell ref="F12:F15"/>
    <mergeCell ref="G12:G15"/>
    <mergeCell ref="O5:T5"/>
    <mergeCell ref="H12:H15"/>
    <mergeCell ref="I12:I14"/>
    <mergeCell ref="N13:Q13"/>
    <mergeCell ref="T12:T15"/>
    <mergeCell ref="J12:K12"/>
    <mergeCell ref="L12:L14"/>
    <mergeCell ref="M12:Q12"/>
    <mergeCell ref="A30:B30"/>
    <mergeCell ref="A39:E39"/>
    <mergeCell ref="A7:T7"/>
    <mergeCell ref="A8:T8"/>
    <mergeCell ref="A9:T9"/>
    <mergeCell ref="N3:T3"/>
    <mergeCell ref="N2:T2"/>
    <mergeCell ref="N1:T1"/>
    <mergeCell ref="N4:T4"/>
    <mergeCell ref="C12:C15"/>
    <mergeCell ref="A11:T11"/>
    <mergeCell ref="R12:R14"/>
    <mergeCell ref="S12:S14"/>
    <mergeCell ref="D13:D15"/>
    <mergeCell ref="E13:E15"/>
    <mergeCell ref="J13:J14"/>
    <mergeCell ref="K13:K14"/>
    <mergeCell ref="M13:M14"/>
    <mergeCell ref="A12:A15"/>
    <mergeCell ref="B12:B15"/>
    <mergeCell ref="D12:E12"/>
  </mergeCells>
  <pageMargins left="0.31496062992125984" right="0.31496062992125984" top="0.74803149606299213" bottom="0.31496062992125984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opLeftCell="C18" zoomScale="106" zoomScaleNormal="106" workbookViewId="0">
      <selection activeCell="C41" sqref="C41:T42"/>
    </sheetView>
  </sheetViews>
  <sheetFormatPr defaultRowHeight="15" x14ac:dyDescent="0.25"/>
  <cols>
    <col min="1" max="1" width="3.140625" hidden="1" customWidth="1"/>
    <col min="2" max="2" width="0" hidden="1" customWidth="1"/>
    <col min="3" max="3" width="5.42578125" customWidth="1"/>
    <col min="4" max="4" width="41" customWidth="1"/>
    <col min="5" max="6" width="11.7109375" customWidth="1"/>
    <col min="7" max="8" width="6.140625" customWidth="1"/>
    <col min="9" max="9" width="8" customWidth="1"/>
    <col min="10" max="10" width="10.85546875" customWidth="1"/>
    <col min="11" max="12" width="6.140625" customWidth="1"/>
    <col min="13" max="13" width="8.7109375" customWidth="1"/>
    <col min="14" max="14" width="11" customWidth="1"/>
    <col min="15" max="15" width="6.140625" customWidth="1"/>
    <col min="16" max="16" width="9.28515625" customWidth="1"/>
    <col min="17" max="18" width="6.140625" customWidth="1"/>
    <col min="19" max="19" width="8.7109375" customWidth="1"/>
    <col min="20" max="20" width="8.28515625" customWidth="1"/>
    <col min="23" max="23" width="9.85546875" customWidth="1"/>
  </cols>
  <sheetData>
    <row r="1" spans="1:24" x14ac:dyDescent="0.25">
      <c r="A1" s="1"/>
      <c r="B1" s="5"/>
      <c r="C1" s="5"/>
      <c r="D1" s="6"/>
      <c r="E1" s="7"/>
      <c r="F1" s="7"/>
      <c r="G1" s="8"/>
      <c r="H1" s="7"/>
      <c r="I1" s="9"/>
      <c r="J1" s="7"/>
      <c r="K1" s="9"/>
      <c r="L1" s="7"/>
      <c r="M1" s="9"/>
      <c r="N1" s="7"/>
      <c r="O1" s="8"/>
      <c r="P1" s="154" t="s">
        <v>111</v>
      </c>
      <c r="Q1" s="154"/>
      <c r="R1" s="154"/>
      <c r="S1" s="154"/>
      <c r="T1" s="154"/>
      <c r="U1" s="154"/>
      <c r="V1" s="154"/>
      <c r="W1" s="154"/>
      <c r="X1" s="154"/>
    </row>
    <row r="2" spans="1:24" x14ac:dyDescent="0.25">
      <c r="A2" s="1"/>
      <c r="B2" s="5"/>
      <c r="C2" s="5"/>
      <c r="D2" s="6"/>
      <c r="E2" s="7"/>
      <c r="F2" s="7"/>
      <c r="G2" s="8"/>
      <c r="H2" s="7"/>
      <c r="I2" s="9"/>
      <c r="J2" s="7"/>
      <c r="K2" s="9"/>
      <c r="L2" s="7"/>
      <c r="M2" s="9"/>
      <c r="N2" s="7"/>
      <c r="O2" s="8"/>
      <c r="P2" s="154" t="s">
        <v>105</v>
      </c>
      <c r="Q2" s="154"/>
      <c r="R2" s="154"/>
      <c r="S2" s="154"/>
      <c r="T2" s="154"/>
      <c r="U2" s="154"/>
      <c r="V2" s="154"/>
      <c r="W2" s="154"/>
      <c r="X2" s="154"/>
    </row>
    <row r="3" spans="1:24" x14ac:dyDescent="0.25">
      <c r="A3" s="1"/>
      <c r="B3" s="5"/>
      <c r="C3" s="5"/>
      <c r="D3" s="6"/>
      <c r="E3" s="7"/>
      <c r="F3" s="7"/>
      <c r="G3" s="8"/>
      <c r="H3" s="7"/>
      <c r="I3" s="9"/>
      <c r="J3" s="7"/>
      <c r="K3" s="9"/>
      <c r="L3" s="7"/>
      <c r="M3" s="9"/>
      <c r="N3" s="7"/>
      <c r="O3" s="8"/>
      <c r="P3" s="154" t="s">
        <v>109</v>
      </c>
      <c r="Q3" s="154"/>
      <c r="R3" s="154"/>
      <c r="S3" s="154"/>
      <c r="T3" s="154"/>
      <c r="U3" s="154"/>
      <c r="V3" s="154"/>
      <c r="W3" s="154"/>
      <c r="X3" s="154"/>
    </row>
    <row r="4" spans="1:24" x14ac:dyDescent="0.25">
      <c r="A4" s="1"/>
      <c r="B4" s="5"/>
      <c r="C4" s="5"/>
      <c r="D4" s="6"/>
      <c r="E4" s="7"/>
      <c r="F4" s="7"/>
      <c r="G4" s="8"/>
      <c r="H4" s="7"/>
      <c r="I4" s="9"/>
      <c r="J4" s="7"/>
      <c r="K4" s="9"/>
      <c r="L4" s="7"/>
      <c r="M4" s="9"/>
      <c r="N4" s="7"/>
      <c r="O4" s="8"/>
      <c r="P4" s="154" t="s">
        <v>106</v>
      </c>
      <c r="Q4" s="154"/>
      <c r="R4" s="154"/>
      <c r="S4" s="154"/>
      <c r="T4" s="154"/>
      <c r="U4" s="154"/>
      <c r="V4" s="154"/>
      <c r="W4" s="154"/>
      <c r="X4" s="154"/>
    </row>
    <row r="5" spans="1:24" hidden="1" x14ac:dyDescent="0.25">
      <c r="A5" s="1"/>
      <c r="B5" s="5"/>
      <c r="C5" s="5"/>
      <c r="D5" s="6"/>
      <c r="E5" s="7"/>
      <c r="F5" s="7"/>
      <c r="G5" s="8"/>
      <c r="H5" s="7"/>
      <c r="I5" s="9"/>
      <c r="J5" s="7"/>
      <c r="K5" s="9"/>
      <c r="L5" s="7"/>
      <c r="M5" s="9"/>
      <c r="N5" s="7"/>
      <c r="O5" s="8"/>
      <c r="P5" s="7"/>
      <c r="Q5" s="9"/>
      <c r="R5" s="7"/>
      <c r="S5" s="9"/>
      <c r="T5" s="7"/>
      <c r="U5" s="7"/>
      <c r="V5" s="7"/>
      <c r="W5" s="7"/>
      <c r="X5" s="7"/>
    </row>
    <row r="6" spans="1:24" hidden="1" x14ac:dyDescent="0.25">
      <c r="A6" s="1"/>
      <c r="B6" s="5"/>
      <c r="C6" s="5"/>
      <c r="D6" s="6"/>
      <c r="E6" s="7"/>
      <c r="F6" s="7"/>
      <c r="G6" s="8"/>
      <c r="H6" s="7"/>
      <c r="I6" s="9"/>
      <c r="J6" s="7"/>
      <c r="K6" s="9"/>
      <c r="L6" s="7"/>
      <c r="M6" s="9"/>
      <c r="N6" s="7"/>
      <c r="O6" s="8"/>
      <c r="P6" s="7"/>
      <c r="Q6" s="9"/>
      <c r="R6" s="7"/>
      <c r="S6" s="9"/>
      <c r="T6" s="7"/>
      <c r="U6" s="7"/>
      <c r="V6" s="7"/>
      <c r="W6" s="7"/>
      <c r="X6" s="7"/>
    </row>
    <row r="7" spans="1:24" ht="18.75" hidden="1" x14ac:dyDescent="0.3">
      <c r="A7" s="47" t="s">
        <v>0</v>
      </c>
      <c r="B7" s="5"/>
      <c r="C7" s="5"/>
      <c r="D7" s="6"/>
      <c r="E7" s="7"/>
      <c r="F7" s="7"/>
      <c r="G7" s="8"/>
      <c r="H7" s="7"/>
      <c r="I7" s="9"/>
      <c r="J7" s="7"/>
      <c r="K7" s="9"/>
      <c r="L7" s="7"/>
      <c r="M7" s="9"/>
      <c r="N7" s="7"/>
      <c r="O7" s="8"/>
      <c r="P7" s="7"/>
      <c r="Q7" s="9"/>
      <c r="R7" s="7"/>
      <c r="S7" s="9"/>
      <c r="T7" s="7"/>
      <c r="U7" s="7"/>
      <c r="V7" s="7"/>
      <c r="W7" s="7"/>
      <c r="X7" s="7"/>
    </row>
    <row r="8" spans="1:24" ht="18.75" hidden="1" customHeight="1" x14ac:dyDescent="0.3">
      <c r="A8" s="61" t="s">
        <v>1</v>
      </c>
      <c r="B8" s="5"/>
      <c r="C8" s="5"/>
      <c r="D8" s="6"/>
      <c r="E8" s="7"/>
      <c r="F8" s="7"/>
      <c r="G8" s="8"/>
      <c r="H8" s="7"/>
      <c r="I8" s="9"/>
      <c r="J8" s="7"/>
      <c r="K8" s="9"/>
      <c r="L8" s="7"/>
      <c r="M8" s="9"/>
      <c r="N8" s="7"/>
      <c r="O8" s="8"/>
      <c r="P8" s="7"/>
      <c r="Q8" s="9"/>
      <c r="R8" s="7"/>
      <c r="S8" s="9"/>
      <c r="T8" s="7"/>
      <c r="U8" s="7"/>
      <c r="V8" s="7"/>
      <c r="W8" s="7"/>
      <c r="X8" s="7"/>
    </row>
    <row r="9" spans="1:24" ht="18.75" x14ac:dyDescent="0.3">
      <c r="A9" s="45" t="s">
        <v>2</v>
      </c>
      <c r="B9" s="185" t="s">
        <v>3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</row>
    <row r="10" spans="1:24" ht="18.75" x14ac:dyDescent="0.25">
      <c r="A10" s="46" t="s">
        <v>5</v>
      </c>
      <c r="B10" s="186" t="s">
        <v>114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</row>
    <row r="11" spans="1:24" ht="24.75" customHeight="1" x14ac:dyDescent="0.25">
      <c r="A11" s="155" t="s">
        <v>8</v>
      </c>
      <c r="B11" s="187" t="s">
        <v>8</v>
      </c>
      <c r="C11" s="187" t="s">
        <v>9</v>
      </c>
      <c r="D11" s="190" t="s">
        <v>10</v>
      </c>
      <c r="E11" s="178" t="s">
        <v>22</v>
      </c>
      <c r="F11" s="178" t="s">
        <v>23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 t="s">
        <v>24</v>
      </c>
      <c r="R11" s="178"/>
      <c r="S11" s="178"/>
      <c r="T11" s="178"/>
      <c r="U11" s="178"/>
      <c r="V11" s="178"/>
      <c r="W11" s="178"/>
      <c r="X11" s="178"/>
    </row>
    <row r="12" spans="1:24" ht="27" customHeight="1" x14ac:dyDescent="0.25">
      <c r="A12" s="156"/>
      <c r="B12" s="188"/>
      <c r="C12" s="188"/>
      <c r="D12" s="191"/>
      <c r="E12" s="177"/>
      <c r="F12" s="177" t="s">
        <v>25</v>
      </c>
      <c r="G12" s="177" t="s">
        <v>36</v>
      </c>
      <c r="H12" s="177"/>
      <c r="I12" s="177" t="s">
        <v>37</v>
      </c>
      <c r="J12" s="177"/>
      <c r="K12" s="177" t="s">
        <v>38</v>
      </c>
      <c r="L12" s="177"/>
      <c r="M12" s="177" t="s">
        <v>39</v>
      </c>
      <c r="N12" s="177"/>
      <c r="O12" s="177" t="s">
        <v>40</v>
      </c>
      <c r="P12" s="177"/>
      <c r="Q12" s="179" t="s">
        <v>41</v>
      </c>
      <c r="R12" s="180"/>
      <c r="S12" s="177" t="s">
        <v>42</v>
      </c>
      <c r="T12" s="177"/>
      <c r="U12" s="193" t="s">
        <v>112</v>
      </c>
      <c r="V12" s="194"/>
      <c r="W12" s="177" t="s">
        <v>27</v>
      </c>
      <c r="X12" s="177" t="s">
        <v>43</v>
      </c>
    </row>
    <row r="13" spans="1:24" ht="75.75" customHeight="1" x14ac:dyDescent="0.25">
      <c r="A13" s="156"/>
      <c r="B13" s="188"/>
      <c r="C13" s="188"/>
      <c r="D13" s="191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81"/>
      <c r="R13" s="182"/>
      <c r="S13" s="177"/>
      <c r="T13" s="177"/>
      <c r="U13" s="195"/>
      <c r="V13" s="196"/>
      <c r="W13" s="177"/>
      <c r="X13" s="177"/>
    </row>
    <row r="14" spans="1:24" ht="20.25" customHeight="1" x14ac:dyDescent="0.25">
      <c r="A14" s="156"/>
      <c r="B14" s="189"/>
      <c r="C14" s="189"/>
      <c r="D14" s="191"/>
      <c r="E14" s="52" t="s">
        <v>67</v>
      </c>
      <c r="F14" s="52" t="s">
        <v>67</v>
      </c>
      <c r="G14" s="51" t="s">
        <v>69</v>
      </c>
      <c r="H14" s="52" t="s">
        <v>67</v>
      </c>
      <c r="I14" s="53" t="s">
        <v>70</v>
      </c>
      <c r="J14" s="52" t="s">
        <v>67</v>
      </c>
      <c r="K14" s="53" t="s">
        <v>70</v>
      </c>
      <c r="L14" s="52" t="s">
        <v>67</v>
      </c>
      <c r="M14" s="53" t="s">
        <v>70</v>
      </c>
      <c r="N14" s="52" t="s">
        <v>67</v>
      </c>
      <c r="O14" s="52" t="s">
        <v>71</v>
      </c>
      <c r="P14" s="52" t="s">
        <v>67</v>
      </c>
      <c r="Q14" s="53" t="s">
        <v>70</v>
      </c>
      <c r="R14" s="52" t="s">
        <v>67</v>
      </c>
      <c r="S14" s="53" t="s">
        <v>70</v>
      </c>
      <c r="T14" s="52" t="s">
        <v>67</v>
      </c>
      <c r="U14" s="103" t="s">
        <v>70</v>
      </c>
      <c r="V14" s="103" t="s">
        <v>113</v>
      </c>
      <c r="W14" s="52" t="s">
        <v>67</v>
      </c>
      <c r="X14" s="52" t="s">
        <v>67</v>
      </c>
    </row>
    <row r="15" spans="1:24" x14ac:dyDescent="0.25">
      <c r="A15" s="17">
        <v>1</v>
      </c>
      <c r="B15" s="18">
        <v>1</v>
      </c>
      <c r="C15" s="18">
        <v>1</v>
      </c>
      <c r="D15" s="18">
        <v>2</v>
      </c>
      <c r="E15" s="19">
        <v>3</v>
      </c>
      <c r="F15" s="19">
        <v>4</v>
      </c>
      <c r="G15" s="18">
        <v>5</v>
      </c>
      <c r="H15" s="18">
        <v>6</v>
      </c>
      <c r="I15" s="18">
        <v>7</v>
      </c>
      <c r="J15" s="18">
        <v>8</v>
      </c>
      <c r="K15" s="18">
        <v>9</v>
      </c>
      <c r="L15" s="18">
        <v>10</v>
      </c>
      <c r="M15" s="18">
        <v>11</v>
      </c>
      <c r="N15" s="18">
        <v>12</v>
      </c>
      <c r="O15" s="18">
        <v>13</v>
      </c>
      <c r="P15" s="18">
        <v>14</v>
      </c>
      <c r="Q15" s="19">
        <v>15</v>
      </c>
      <c r="R15" s="19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  <c r="X15" s="19">
        <v>22</v>
      </c>
    </row>
    <row r="16" spans="1:24" x14ac:dyDescent="0.25">
      <c r="A16" s="26"/>
      <c r="B16" s="26"/>
      <c r="C16" s="26" t="s">
        <v>76</v>
      </c>
      <c r="D16" s="22"/>
      <c r="E16" s="23"/>
      <c r="F16" s="23"/>
      <c r="G16" s="27"/>
      <c r="H16" s="28"/>
      <c r="I16" s="29"/>
      <c r="J16" s="28"/>
      <c r="K16" s="29"/>
      <c r="L16" s="28"/>
      <c r="M16" s="29"/>
      <c r="N16" s="28"/>
      <c r="O16" s="27"/>
      <c r="P16" s="28"/>
      <c r="Q16" s="30"/>
      <c r="R16" s="23"/>
      <c r="S16" s="29"/>
      <c r="T16" s="28"/>
      <c r="U16" s="28"/>
      <c r="V16" s="28"/>
      <c r="W16" s="23"/>
      <c r="X16" s="23"/>
    </row>
    <row r="17" spans="1:24" x14ac:dyDescent="0.25">
      <c r="A17" s="54" t="s">
        <v>73</v>
      </c>
      <c r="B17" s="54" t="s">
        <v>73</v>
      </c>
      <c r="C17" s="54" t="s">
        <v>77</v>
      </c>
      <c r="D17" s="22"/>
      <c r="E17" s="23"/>
      <c r="F17" s="23"/>
      <c r="G17" s="27"/>
      <c r="H17" s="28"/>
      <c r="I17" s="29"/>
      <c r="J17" s="28"/>
      <c r="K17" s="29"/>
      <c r="L17" s="28"/>
      <c r="M17" s="29"/>
      <c r="N17" s="28"/>
      <c r="O17" s="27"/>
      <c r="P17" s="28"/>
      <c r="Q17" s="30"/>
      <c r="R17" s="23"/>
      <c r="S17" s="29"/>
      <c r="T17" s="28"/>
      <c r="U17" s="28"/>
      <c r="V17" s="28"/>
      <c r="W17" s="23"/>
      <c r="X17" s="23"/>
    </row>
    <row r="18" spans="1:24" x14ac:dyDescent="0.25">
      <c r="A18" s="48"/>
      <c r="B18" s="48"/>
      <c r="C18" s="15">
        <v>4</v>
      </c>
      <c r="D18" s="15" t="s">
        <v>78</v>
      </c>
      <c r="E18" s="35">
        <v>3038832.98</v>
      </c>
      <c r="F18" s="35">
        <v>523443.5</v>
      </c>
      <c r="G18" s="37">
        <v>0</v>
      </c>
      <c r="H18" s="35">
        <v>0</v>
      </c>
      <c r="I18" s="38">
        <v>376</v>
      </c>
      <c r="J18" s="39">
        <v>1220563.68</v>
      </c>
      <c r="K18" s="38">
        <v>0</v>
      </c>
      <c r="L18" s="39">
        <v>0</v>
      </c>
      <c r="M18" s="38">
        <v>463</v>
      </c>
      <c r="N18" s="39">
        <v>1294825.8</v>
      </c>
      <c r="O18" s="38">
        <v>0</v>
      </c>
      <c r="P18" s="39">
        <v>0</v>
      </c>
      <c r="Q18" s="38">
        <v>0</v>
      </c>
      <c r="R18" s="39">
        <v>0</v>
      </c>
      <c r="S18" s="38">
        <v>0</v>
      </c>
      <c r="T18" s="39">
        <v>0</v>
      </c>
      <c r="U18" s="77">
        <v>0</v>
      </c>
      <c r="V18" s="39">
        <v>0</v>
      </c>
      <c r="W18" s="35">
        <v>0</v>
      </c>
      <c r="X18" s="35">
        <v>0</v>
      </c>
    </row>
    <row r="19" spans="1:24" x14ac:dyDescent="0.25">
      <c r="A19" s="48"/>
      <c r="B19" s="48"/>
      <c r="C19" s="15">
        <v>5</v>
      </c>
      <c r="D19" s="15" t="s">
        <v>79</v>
      </c>
      <c r="E19" s="35">
        <v>1920950.04</v>
      </c>
      <c r="F19" s="35">
        <v>281405.2</v>
      </c>
      <c r="G19" s="37">
        <v>0</v>
      </c>
      <c r="H19" s="35">
        <v>0</v>
      </c>
      <c r="I19" s="38">
        <v>238</v>
      </c>
      <c r="J19" s="39">
        <v>772598.84</v>
      </c>
      <c r="K19" s="38">
        <v>0</v>
      </c>
      <c r="L19" s="39">
        <v>0</v>
      </c>
      <c r="M19" s="38">
        <v>310</v>
      </c>
      <c r="N19" s="39">
        <v>866946</v>
      </c>
      <c r="O19" s="38">
        <v>0</v>
      </c>
      <c r="P19" s="39">
        <v>0</v>
      </c>
      <c r="Q19" s="38">
        <v>0</v>
      </c>
      <c r="R19" s="39">
        <v>0</v>
      </c>
      <c r="S19" s="38">
        <v>0</v>
      </c>
      <c r="T19" s="39">
        <v>0</v>
      </c>
      <c r="U19" s="77">
        <v>0</v>
      </c>
      <c r="V19" s="39">
        <v>0</v>
      </c>
      <c r="W19" s="35">
        <v>0</v>
      </c>
      <c r="X19" s="35">
        <v>0</v>
      </c>
    </row>
    <row r="20" spans="1:24" x14ac:dyDescent="0.25">
      <c r="C20" s="15">
        <v>7</v>
      </c>
      <c r="D20" s="15" t="s">
        <v>80</v>
      </c>
      <c r="E20" s="35">
        <v>2364280.6</v>
      </c>
      <c r="F20" s="35">
        <v>292513.3</v>
      </c>
      <c r="G20" s="37">
        <v>0</v>
      </c>
      <c r="H20" s="35">
        <v>0</v>
      </c>
      <c r="I20" s="38">
        <v>285</v>
      </c>
      <c r="J20" s="39">
        <v>925161.3</v>
      </c>
      <c r="K20" s="38">
        <v>0</v>
      </c>
      <c r="L20" s="39">
        <v>0</v>
      </c>
      <c r="M20" s="38">
        <v>410</v>
      </c>
      <c r="N20" s="39">
        <v>1146606</v>
      </c>
      <c r="O20" s="38">
        <v>0</v>
      </c>
      <c r="P20" s="39">
        <v>0</v>
      </c>
      <c r="Q20" s="38">
        <v>0</v>
      </c>
      <c r="R20" s="39">
        <v>0</v>
      </c>
      <c r="S20" s="38">
        <v>0</v>
      </c>
      <c r="T20" s="39">
        <v>0</v>
      </c>
      <c r="U20" s="77">
        <v>0</v>
      </c>
      <c r="V20" s="39">
        <v>0</v>
      </c>
      <c r="W20" s="35">
        <v>0</v>
      </c>
      <c r="X20" s="35">
        <v>0</v>
      </c>
    </row>
    <row r="21" spans="1:24" x14ac:dyDescent="0.25">
      <c r="C21" s="15">
        <v>8</v>
      </c>
      <c r="D21" s="15" t="s">
        <v>81</v>
      </c>
      <c r="E21" s="35">
        <v>2693735.86</v>
      </c>
      <c r="F21" s="35">
        <v>644044</v>
      </c>
      <c r="G21" s="37">
        <v>0</v>
      </c>
      <c r="H21" s="35">
        <v>0</v>
      </c>
      <c r="I21" s="38">
        <v>267</v>
      </c>
      <c r="J21" s="39">
        <v>866730.06</v>
      </c>
      <c r="K21" s="38">
        <v>0</v>
      </c>
      <c r="L21" s="39">
        <v>0</v>
      </c>
      <c r="M21" s="38">
        <v>423</v>
      </c>
      <c r="N21" s="39">
        <v>1182961.8</v>
      </c>
      <c r="O21" s="38">
        <v>0</v>
      </c>
      <c r="P21" s="39">
        <v>0</v>
      </c>
      <c r="Q21" s="38">
        <v>0</v>
      </c>
      <c r="R21" s="39">
        <v>0</v>
      </c>
      <c r="S21" s="38">
        <v>0</v>
      </c>
      <c r="T21" s="39">
        <v>0</v>
      </c>
      <c r="U21" s="77">
        <v>0</v>
      </c>
      <c r="V21" s="39">
        <v>0</v>
      </c>
      <c r="W21" s="35">
        <v>0</v>
      </c>
      <c r="X21" s="35">
        <v>0</v>
      </c>
    </row>
    <row r="22" spans="1:24" s="104" customFormat="1" ht="33.75" customHeight="1" x14ac:dyDescent="0.25">
      <c r="C22" s="173" t="s">
        <v>82</v>
      </c>
      <c r="D22" s="192"/>
      <c r="E22" s="106">
        <v>10017799.48</v>
      </c>
      <c r="F22" s="106">
        <v>1741406</v>
      </c>
      <c r="G22" s="107">
        <v>0</v>
      </c>
      <c r="H22" s="106">
        <v>0</v>
      </c>
      <c r="I22" s="108">
        <v>1166</v>
      </c>
      <c r="J22" s="106">
        <v>3785053.88</v>
      </c>
      <c r="K22" s="108">
        <v>0</v>
      </c>
      <c r="L22" s="106">
        <v>0</v>
      </c>
      <c r="M22" s="108">
        <v>1606</v>
      </c>
      <c r="N22" s="106">
        <v>4491339.5999999996</v>
      </c>
      <c r="O22" s="108">
        <v>0</v>
      </c>
      <c r="P22" s="106">
        <v>0</v>
      </c>
      <c r="Q22" s="108">
        <v>0</v>
      </c>
      <c r="R22" s="106">
        <v>0</v>
      </c>
      <c r="S22" s="108">
        <v>0</v>
      </c>
      <c r="T22" s="106">
        <v>0</v>
      </c>
      <c r="U22" s="108">
        <v>0</v>
      </c>
      <c r="V22" s="106">
        <v>0</v>
      </c>
      <c r="W22" s="106">
        <v>0</v>
      </c>
      <c r="X22" s="106">
        <v>0</v>
      </c>
    </row>
    <row r="23" spans="1:24" x14ac:dyDescent="0.25">
      <c r="C23" s="175" t="s">
        <v>83</v>
      </c>
      <c r="D23" s="176"/>
      <c r="E23" s="23"/>
      <c r="F23" s="23"/>
      <c r="G23" s="27"/>
      <c r="H23" s="28"/>
      <c r="I23" s="29"/>
      <c r="J23" s="28"/>
      <c r="K23" s="29"/>
      <c r="L23" s="28"/>
      <c r="M23" s="29"/>
      <c r="N23" s="28"/>
      <c r="O23" s="27"/>
      <c r="P23" s="28"/>
      <c r="Q23" s="30"/>
      <c r="R23" s="23"/>
      <c r="S23" s="29"/>
      <c r="T23" s="28"/>
      <c r="U23" s="29"/>
      <c r="V23" s="28"/>
      <c r="W23" s="23"/>
      <c r="X23" s="23"/>
    </row>
    <row r="24" spans="1:24" x14ac:dyDescent="0.25">
      <c r="C24" s="54" t="s">
        <v>93</v>
      </c>
      <c r="D24" s="22"/>
      <c r="E24" s="23"/>
      <c r="F24" s="23"/>
      <c r="G24" s="27"/>
      <c r="H24" s="28"/>
      <c r="I24" s="29"/>
      <c r="J24" s="28"/>
      <c r="K24" s="29"/>
      <c r="L24" s="28"/>
      <c r="M24" s="29"/>
      <c r="N24" s="28"/>
      <c r="O24" s="27"/>
      <c r="P24" s="28"/>
      <c r="Q24" s="30"/>
      <c r="R24" s="23"/>
      <c r="S24" s="29"/>
      <c r="T24" s="28"/>
      <c r="U24" s="29"/>
      <c r="V24" s="28"/>
      <c r="W24" s="23"/>
      <c r="X24" s="23"/>
    </row>
    <row r="25" spans="1:24" x14ac:dyDescent="0.25">
      <c r="C25" s="15">
        <v>1</v>
      </c>
      <c r="D25" s="15" t="s">
        <v>84</v>
      </c>
      <c r="E25" s="35">
        <f>F25+H25+J25+L25+N25+P25+Q25+T25+W25+X25</f>
        <v>4841410.46</v>
      </c>
      <c r="F25" s="35">
        <f>'2.2'!D25</f>
        <v>1421087.6</v>
      </c>
      <c r="G25" s="37">
        <v>0</v>
      </c>
      <c r="H25" s="35">
        <v>0</v>
      </c>
      <c r="I25" s="38">
        <v>495</v>
      </c>
      <c r="J25" s="39">
        <f>495*3414.98</f>
        <v>1690415.1</v>
      </c>
      <c r="K25" s="38">
        <v>0</v>
      </c>
      <c r="L25" s="39">
        <v>0</v>
      </c>
      <c r="M25" s="38">
        <v>588</v>
      </c>
      <c r="N25" s="39">
        <f>M25*2942.02</f>
        <v>1729907.76</v>
      </c>
      <c r="O25" s="38">
        <v>0</v>
      </c>
      <c r="P25" s="39">
        <v>0</v>
      </c>
      <c r="Q25" s="38">
        <v>0</v>
      </c>
      <c r="R25" s="39">
        <v>0</v>
      </c>
      <c r="S25" s="38">
        <v>0</v>
      </c>
      <c r="T25" s="39">
        <v>0</v>
      </c>
      <c r="U25" s="77">
        <v>0</v>
      </c>
      <c r="V25" s="39">
        <v>0</v>
      </c>
      <c r="W25" s="35">
        <v>0</v>
      </c>
      <c r="X25" s="35">
        <v>0</v>
      </c>
    </row>
    <row r="26" spans="1:24" x14ac:dyDescent="0.25">
      <c r="C26" s="15">
        <v>2</v>
      </c>
      <c r="D26" s="15" t="s">
        <v>85</v>
      </c>
      <c r="E26" s="35">
        <f>F26+H26+J26+L26+N26+P26+Q26+T26+W26+X26</f>
        <v>2619340.8600000003</v>
      </c>
      <c r="F26" s="35">
        <v>0</v>
      </c>
      <c r="G26" s="37">
        <v>0</v>
      </c>
      <c r="H26" s="35">
        <v>0</v>
      </c>
      <c r="I26" s="77">
        <v>369</v>
      </c>
      <c r="J26" s="39">
        <v>1260127.6200000001</v>
      </c>
      <c r="K26" s="38">
        <v>0</v>
      </c>
      <c r="L26" s="39">
        <v>0</v>
      </c>
      <c r="M26" s="38">
        <v>462</v>
      </c>
      <c r="N26" s="39">
        <f>2942.02*M26</f>
        <v>1359213.24</v>
      </c>
      <c r="O26" s="38">
        <v>0</v>
      </c>
      <c r="P26" s="39">
        <v>0</v>
      </c>
      <c r="Q26" s="38">
        <v>0</v>
      </c>
      <c r="R26" s="39">
        <v>0</v>
      </c>
      <c r="S26" s="38">
        <v>0</v>
      </c>
      <c r="T26" s="39">
        <v>0</v>
      </c>
      <c r="U26" s="77">
        <v>0</v>
      </c>
      <c r="V26" s="39">
        <v>0</v>
      </c>
      <c r="W26" s="35">
        <v>0</v>
      </c>
      <c r="X26" s="35">
        <v>0</v>
      </c>
    </row>
    <row r="27" spans="1:24" x14ac:dyDescent="0.25">
      <c r="C27" s="15">
        <v>7</v>
      </c>
      <c r="D27" s="15" t="s">
        <v>80</v>
      </c>
      <c r="E27" s="35">
        <v>497769.6</v>
      </c>
      <c r="F27" s="35">
        <v>497769.6</v>
      </c>
      <c r="G27" s="37">
        <v>0</v>
      </c>
      <c r="H27" s="35">
        <v>0</v>
      </c>
      <c r="I27" s="38">
        <v>0</v>
      </c>
      <c r="J27" s="39">
        <v>0</v>
      </c>
      <c r="K27" s="38">
        <v>0</v>
      </c>
      <c r="L27" s="39">
        <v>0</v>
      </c>
      <c r="M27" s="38">
        <v>0</v>
      </c>
      <c r="N27" s="39">
        <v>0</v>
      </c>
      <c r="O27" s="38">
        <v>0</v>
      </c>
      <c r="P27" s="39">
        <v>0</v>
      </c>
      <c r="Q27" s="38">
        <v>0</v>
      </c>
      <c r="R27" s="39">
        <v>0</v>
      </c>
      <c r="S27" s="38">
        <v>0</v>
      </c>
      <c r="T27" s="39">
        <v>0</v>
      </c>
      <c r="U27" s="77">
        <v>0</v>
      </c>
      <c r="V27" s="39">
        <v>0</v>
      </c>
      <c r="W27" s="35">
        <v>0</v>
      </c>
      <c r="X27" s="35">
        <v>0</v>
      </c>
    </row>
    <row r="28" spans="1:24" s="104" customFormat="1" ht="27.75" customHeight="1" x14ac:dyDescent="0.25">
      <c r="C28" s="183" t="s">
        <v>102</v>
      </c>
      <c r="D28" s="184"/>
      <c r="E28" s="105">
        <f>SUM(E25:E27)</f>
        <v>7958520.9199999999</v>
      </c>
      <c r="F28" s="105">
        <f t="shared" ref="F28:X28" si="0">SUM(F25:F27)</f>
        <v>1918857.2000000002</v>
      </c>
      <c r="G28" s="105">
        <f t="shared" si="0"/>
        <v>0</v>
      </c>
      <c r="H28" s="105">
        <f t="shared" si="0"/>
        <v>0</v>
      </c>
      <c r="I28" s="105">
        <f t="shared" si="0"/>
        <v>864</v>
      </c>
      <c r="J28" s="105">
        <f t="shared" si="0"/>
        <v>2950542.72</v>
      </c>
      <c r="K28" s="105">
        <f t="shared" si="0"/>
        <v>0</v>
      </c>
      <c r="L28" s="105">
        <f t="shared" si="0"/>
        <v>0</v>
      </c>
      <c r="M28" s="105">
        <f t="shared" si="0"/>
        <v>1050</v>
      </c>
      <c r="N28" s="105">
        <f t="shared" si="0"/>
        <v>3089121</v>
      </c>
      <c r="O28" s="105">
        <f t="shared" si="0"/>
        <v>0</v>
      </c>
      <c r="P28" s="105">
        <f t="shared" si="0"/>
        <v>0</v>
      </c>
      <c r="Q28" s="105">
        <f t="shared" si="0"/>
        <v>0</v>
      </c>
      <c r="R28" s="105">
        <f t="shared" si="0"/>
        <v>0</v>
      </c>
      <c r="S28" s="105">
        <f t="shared" si="0"/>
        <v>0</v>
      </c>
      <c r="T28" s="105">
        <f t="shared" si="0"/>
        <v>0</v>
      </c>
      <c r="U28" s="143">
        <v>0</v>
      </c>
      <c r="V28" s="105">
        <v>0</v>
      </c>
      <c r="W28" s="105">
        <f t="shared" si="0"/>
        <v>0</v>
      </c>
      <c r="X28" s="105">
        <f t="shared" si="0"/>
        <v>0</v>
      </c>
    </row>
    <row r="29" spans="1:24" x14ac:dyDescent="0.25">
      <c r="C29" s="175" t="s">
        <v>86</v>
      </c>
      <c r="D29" s="176"/>
      <c r="E29" s="23"/>
      <c r="F29" s="23"/>
      <c r="G29" s="27"/>
      <c r="H29" s="28"/>
      <c r="I29" s="29"/>
      <c r="J29" s="28"/>
      <c r="K29" s="29"/>
      <c r="L29" s="28"/>
      <c r="M29" s="29"/>
      <c r="N29" s="28"/>
      <c r="O29" s="27"/>
      <c r="P29" s="28"/>
      <c r="Q29" s="30"/>
      <c r="R29" s="23"/>
      <c r="S29" s="29"/>
      <c r="T29" s="28"/>
      <c r="U29" s="29"/>
      <c r="V29" s="28"/>
      <c r="W29" s="23"/>
      <c r="X29" s="23"/>
    </row>
    <row r="30" spans="1:24" x14ac:dyDescent="0.25">
      <c r="C30" s="54" t="s">
        <v>93</v>
      </c>
      <c r="D30" s="22"/>
      <c r="E30" s="23"/>
      <c r="F30" s="23"/>
      <c r="G30" s="27"/>
      <c r="H30" s="28"/>
      <c r="I30" s="29"/>
      <c r="J30" s="28"/>
      <c r="K30" s="29"/>
      <c r="L30" s="28"/>
      <c r="M30" s="29"/>
      <c r="N30" s="28"/>
      <c r="O30" s="27"/>
      <c r="P30" s="28"/>
      <c r="Q30" s="30"/>
      <c r="R30" s="23"/>
      <c r="S30" s="29"/>
      <c r="T30" s="28"/>
      <c r="U30" s="29"/>
      <c r="V30" s="28"/>
      <c r="W30" s="23"/>
      <c r="X30" s="23"/>
    </row>
    <row r="31" spans="1:24" x14ac:dyDescent="0.25">
      <c r="C31" s="15">
        <v>1</v>
      </c>
      <c r="D31" s="15" t="s">
        <v>87</v>
      </c>
      <c r="E31" s="39">
        <v>33417.089999999997</v>
      </c>
      <c r="F31" s="35">
        <f>'2.2'!D30</f>
        <v>0</v>
      </c>
      <c r="G31" s="37">
        <v>0</v>
      </c>
      <c r="H31" s="35">
        <v>0</v>
      </c>
      <c r="I31" s="38">
        <v>0</v>
      </c>
      <c r="J31" s="39">
        <v>0</v>
      </c>
      <c r="K31" s="38">
        <v>0</v>
      </c>
      <c r="L31" s="39">
        <v>0</v>
      </c>
      <c r="M31" s="38">
        <v>0</v>
      </c>
      <c r="N31" s="39">
        <v>0</v>
      </c>
      <c r="O31" s="38">
        <v>21</v>
      </c>
      <c r="P31" s="39">
        <f>O31*1591.29</f>
        <v>33417.089999999997</v>
      </c>
      <c r="Q31" s="38">
        <v>0</v>
      </c>
      <c r="R31" s="39">
        <v>0</v>
      </c>
      <c r="S31" s="38">
        <v>0</v>
      </c>
      <c r="T31" s="39">
        <v>0</v>
      </c>
      <c r="U31" s="77">
        <v>0</v>
      </c>
      <c r="V31" s="39">
        <v>0</v>
      </c>
      <c r="W31" s="35">
        <v>0</v>
      </c>
      <c r="X31" s="35">
        <v>0</v>
      </c>
    </row>
    <row r="32" spans="1:24" x14ac:dyDescent="0.25">
      <c r="C32" s="15">
        <v>2</v>
      </c>
      <c r="D32" s="15" t="s">
        <v>88</v>
      </c>
      <c r="E32" s="39">
        <v>57286.44</v>
      </c>
      <c r="F32" s="35">
        <f>'2.2'!D31</f>
        <v>0</v>
      </c>
      <c r="G32" s="37">
        <v>0</v>
      </c>
      <c r="H32" s="35">
        <v>0</v>
      </c>
      <c r="I32" s="77">
        <v>0</v>
      </c>
      <c r="J32" s="39">
        <v>0</v>
      </c>
      <c r="K32" s="38">
        <v>0</v>
      </c>
      <c r="L32" s="39">
        <v>0</v>
      </c>
      <c r="M32" s="38">
        <v>0</v>
      </c>
      <c r="N32" s="39">
        <v>0</v>
      </c>
      <c r="O32" s="38">
        <v>36</v>
      </c>
      <c r="P32" s="39">
        <f>1591.29*O32</f>
        <v>57286.44</v>
      </c>
      <c r="Q32" s="38">
        <v>0</v>
      </c>
      <c r="R32" s="39">
        <v>0</v>
      </c>
      <c r="S32" s="38">
        <v>0</v>
      </c>
      <c r="T32" s="39">
        <v>0</v>
      </c>
      <c r="U32" s="77">
        <v>0</v>
      </c>
      <c r="V32" s="39">
        <v>0</v>
      </c>
      <c r="W32" s="35">
        <v>0</v>
      </c>
      <c r="X32" s="35">
        <v>0</v>
      </c>
    </row>
    <row r="33" spans="3:24" x14ac:dyDescent="0.25">
      <c r="C33" s="15">
        <v>3</v>
      </c>
      <c r="D33" s="15" t="s">
        <v>94</v>
      </c>
      <c r="E33" s="39">
        <v>198899</v>
      </c>
      <c r="F33" s="35">
        <v>198899</v>
      </c>
      <c r="G33" s="37">
        <v>0</v>
      </c>
      <c r="H33" s="35">
        <v>0</v>
      </c>
      <c r="I33" s="77">
        <v>0</v>
      </c>
      <c r="J33" s="39">
        <v>0</v>
      </c>
      <c r="K33" s="38">
        <v>0</v>
      </c>
      <c r="L33" s="39">
        <v>0</v>
      </c>
      <c r="M33" s="38">
        <v>0</v>
      </c>
      <c r="N33" s="39">
        <v>0</v>
      </c>
      <c r="O33" s="38">
        <v>0</v>
      </c>
      <c r="P33" s="39">
        <v>0</v>
      </c>
      <c r="Q33" s="38">
        <v>0</v>
      </c>
      <c r="R33" s="39">
        <v>0</v>
      </c>
      <c r="S33" s="38">
        <v>0</v>
      </c>
      <c r="T33" s="39">
        <v>0</v>
      </c>
      <c r="U33" s="77">
        <v>0</v>
      </c>
      <c r="V33" s="39">
        <v>0</v>
      </c>
      <c r="W33" s="35">
        <v>0</v>
      </c>
      <c r="X33" s="35">
        <v>0</v>
      </c>
    </row>
    <row r="34" spans="3:24" x14ac:dyDescent="0.25">
      <c r="C34" s="15">
        <v>4</v>
      </c>
      <c r="D34" s="15" t="s">
        <v>95</v>
      </c>
      <c r="E34" s="39">
        <v>177008.5</v>
      </c>
      <c r="F34" s="35">
        <v>177008.5</v>
      </c>
      <c r="G34" s="37">
        <v>0</v>
      </c>
      <c r="H34" s="35">
        <v>0</v>
      </c>
      <c r="I34" s="77">
        <v>0</v>
      </c>
      <c r="J34" s="39">
        <v>0</v>
      </c>
      <c r="K34" s="38">
        <v>0</v>
      </c>
      <c r="L34" s="39">
        <v>0</v>
      </c>
      <c r="M34" s="38">
        <v>0</v>
      </c>
      <c r="N34" s="39">
        <v>0</v>
      </c>
      <c r="O34" s="38">
        <v>0</v>
      </c>
      <c r="P34" s="39">
        <v>0</v>
      </c>
      <c r="Q34" s="38">
        <v>0</v>
      </c>
      <c r="R34" s="39">
        <v>0</v>
      </c>
      <c r="S34" s="38">
        <v>0</v>
      </c>
      <c r="T34" s="39">
        <v>0</v>
      </c>
      <c r="U34" s="77">
        <v>0</v>
      </c>
      <c r="V34" s="39">
        <v>0</v>
      </c>
      <c r="W34" s="35">
        <v>0</v>
      </c>
      <c r="X34" s="35">
        <v>0</v>
      </c>
    </row>
    <row r="35" spans="3:24" x14ac:dyDescent="0.25">
      <c r="C35" s="15">
        <v>5</v>
      </c>
      <c r="D35" s="15" t="s">
        <v>96</v>
      </c>
      <c r="E35" s="39">
        <v>198899</v>
      </c>
      <c r="F35" s="35">
        <v>198899</v>
      </c>
      <c r="G35" s="37">
        <v>0</v>
      </c>
      <c r="H35" s="35">
        <v>0</v>
      </c>
      <c r="I35" s="77">
        <v>0</v>
      </c>
      <c r="J35" s="39">
        <v>0</v>
      </c>
      <c r="K35" s="38">
        <v>0</v>
      </c>
      <c r="L35" s="39">
        <v>0</v>
      </c>
      <c r="M35" s="38">
        <v>0</v>
      </c>
      <c r="N35" s="39">
        <v>0</v>
      </c>
      <c r="O35" s="38">
        <v>0</v>
      </c>
      <c r="P35" s="39">
        <v>0</v>
      </c>
      <c r="Q35" s="38">
        <v>0</v>
      </c>
      <c r="R35" s="39">
        <v>0</v>
      </c>
      <c r="S35" s="38">
        <v>0</v>
      </c>
      <c r="T35" s="39">
        <v>0</v>
      </c>
      <c r="U35" s="77">
        <v>0</v>
      </c>
      <c r="V35" s="39">
        <v>0</v>
      </c>
      <c r="W35" s="35">
        <v>0</v>
      </c>
      <c r="X35" s="35">
        <v>0</v>
      </c>
    </row>
    <row r="36" spans="3:24" x14ac:dyDescent="0.25">
      <c r="C36" s="15">
        <v>6</v>
      </c>
      <c r="D36" s="15" t="s">
        <v>97</v>
      </c>
      <c r="E36" s="39">
        <v>89317.8</v>
      </c>
      <c r="F36" s="35">
        <v>89317.8</v>
      </c>
      <c r="G36" s="37">
        <v>0</v>
      </c>
      <c r="H36" s="35">
        <v>0</v>
      </c>
      <c r="I36" s="77">
        <v>0</v>
      </c>
      <c r="J36" s="39">
        <v>0</v>
      </c>
      <c r="K36" s="38">
        <v>0</v>
      </c>
      <c r="L36" s="39">
        <v>0</v>
      </c>
      <c r="M36" s="38">
        <v>0</v>
      </c>
      <c r="N36" s="39">
        <v>0</v>
      </c>
      <c r="O36" s="38">
        <v>0</v>
      </c>
      <c r="P36" s="39">
        <v>0</v>
      </c>
      <c r="Q36" s="38">
        <v>0</v>
      </c>
      <c r="R36" s="39">
        <v>0</v>
      </c>
      <c r="S36" s="38">
        <v>0</v>
      </c>
      <c r="T36" s="39">
        <v>0</v>
      </c>
      <c r="U36" s="77">
        <v>0</v>
      </c>
      <c r="V36" s="39">
        <v>0</v>
      </c>
      <c r="W36" s="35">
        <v>0</v>
      </c>
      <c r="X36" s="35">
        <v>0</v>
      </c>
    </row>
    <row r="37" spans="3:24" x14ac:dyDescent="0.25">
      <c r="C37" s="15">
        <v>7</v>
      </c>
      <c r="D37" s="15" t="s">
        <v>98</v>
      </c>
      <c r="E37" s="39">
        <v>198899</v>
      </c>
      <c r="F37" s="35">
        <v>198899</v>
      </c>
      <c r="G37" s="37">
        <v>0</v>
      </c>
      <c r="H37" s="35">
        <v>0</v>
      </c>
      <c r="I37" s="77">
        <v>0</v>
      </c>
      <c r="J37" s="39">
        <v>0</v>
      </c>
      <c r="K37" s="38">
        <v>0</v>
      </c>
      <c r="L37" s="39">
        <v>0</v>
      </c>
      <c r="M37" s="38">
        <v>0</v>
      </c>
      <c r="N37" s="39">
        <v>0</v>
      </c>
      <c r="O37" s="38">
        <v>0</v>
      </c>
      <c r="P37" s="39">
        <v>0</v>
      </c>
      <c r="Q37" s="38">
        <v>0</v>
      </c>
      <c r="R37" s="39">
        <v>0</v>
      </c>
      <c r="S37" s="38">
        <v>0</v>
      </c>
      <c r="T37" s="39">
        <v>0</v>
      </c>
      <c r="U37" s="77">
        <v>0</v>
      </c>
      <c r="V37" s="39">
        <v>0</v>
      </c>
      <c r="W37" s="35">
        <v>0</v>
      </c>
      <c r="X37" s="35">
        <v>0</v>
      </c>
    </row>
    <row r="38" spans="3:24" s="104" customFormat="1" ht="24.75" customHeight="1" x14ac:dyDescent="0.25">
      <c r="C38" s="173" t="s">
        <v>99</v>
      </c>
      <c r="D38" s="174"/>
      <c r="E38" s="106">
        <f t="shared" ref="E38:X38" si="1">SUM(E31:E37)</f>
        <v>953726.83000000007</v>
      </c>
      <c r="F38" s="106">
        <f t="shared" si="1"/>
        <v>863023.3</v>
      </c>
      <c r="G38" s="107">
        <f t="shared" si="1"/>
        <v>0</v>
      </c>
      <c r="H38" s="106">
        <f t="shared" si="1"/>
        <v>0</v>
      </c>
      <c r="I38" s="108">
        <f t="shared" si="1"/>
        <v>0</v>
      </c>
      <c r="J38" s="106">
        <f t="shared" si="1"/>
        <v>0</v>
      </c>
      <c r="K38" s="108">
        <f t="shared" si="1"/>
        <v>0</v>
      </c>
      <c r="L38" s="106">
        <f t="shared" si="1"/>
        <v>0</v>
      </c>
      <c r="M38" s="108">
        <f t="shared" si="1"/>
        <v>0</v>
      </c>
      <c r="N38" s="106">
        <f t="shared" si="1"/>
        <v>0</v>
      </c>
      <c r="O38" s="108">
        <f t="shared" si="1"/>
        <v>57</v>
      </c>
      <c r="P38" s="106">
        <f t="shared" si="1"/>
        <v>90703.53</v>
      </c>
      <c r="Q38" s="108">
        <f t="shared" si="1"/>
        <v>0</v>
      </c>
      <c r="R38" s="106">
        <f t="shared" si="1"/>
        <v>0</v>
      </c>
      <c r="S38" s="108">
        <f t="shared" si="1"/>
        <v>0</v>
      </c>
      <c r="T38" s="106">
        <f t="shared" si="1"/>
        <v>0</v>
      </c>
      <c r="U38" s="108">
        <v>0</v>
      </c>
      <c r="V38" s="106">
        <v>0</v>
      </c>
      <c r="W38" s="106">
        <f t="shared" si="1"/>
        <v>0</v>
      </c>
      <c r="X38" s="106">
        <f t="shared" si="1"/>
        <v>0</v>
      </c>
    </row>
    <row r="39" spans="3:24" s="104" customFormat="1" ht="29.25" customHeight="1" x14ac:dyDescent="0.25">
      <c r="C39" s="173" t="s">
        <v>100</v>
      </c>
      <c r="D39" s="174"/>
      <c r="E39" s="106">
        <f>SUM(E38+E28+E22)</f>
        <v>18930047.23</v>
      </c>
      <c r="F39" s="106">
        <f t="shared" ref="F39:X39" si="2">SUM(F38+F28+F22)</f>
        <v>4523286.5</v>
      </c>
      <c r="G39" s="110">
        <f t="shared" si="2"/>
        <v>0</v>
      </c>
      <c r="H39" s="106">
        <f t="shared" si="2"/>
        <v>0</v>
      </c>
      <c r="I39" s="106">
        <f t="shared" si="2"/>
        <v>2030</v>
      </c>
      <c r="J39" s="106">
        <f t="shared" si="2"/>
        <v>6735596.5999999996</v>
      </c>
      <c r="K39" s="108">
        <f t="shared" si="2"/>
        <v>0</v>
      </c>
      <c r="L39" s="106">
        <f t="shared" si="2"/>
        <v>0</v>
      </c>
      <c r="M39" s="108">
        <f t="shared" si="2"/>
        <v>2656</v>
      </c>
      <c r="N39" s="106">
        <f t="shared" si="2"/>
        <v>7580460.5999999996</v>
      </c>
      <c r="O39" s="108">
        <f t="shared" si="2"/>
        <v>57</v>
      </c>
      <c r="P39" s="106">
        <f t="shared" si="2"/>
        <v>90703.53</v>
      </c>
      <c r="Q39" s="108">
        <f t="shared" si="2"/>
        <v>0</v>
      </c>
      <c r="R39" s="106">
        <f t="shared" si="2"/>
        <v>0</v>
      </c>
      <c r="S39" s="108">
        <f t="shared" si="2"/>
        <v>0</v>
      </c>
      <c r="T39" s="106">
        <f t="shared" si="2"/>
        <v>0</v>
      </c>
      <c r="U39" s="108">
        <v>0</v>
      </c>
      <c r="V39" s="106">
        <v>0</v>
      </c>
      <c r="W39" s="106">
        <f t="shared" si="2"/>
        <v>0</v>
      </c>
      <c r="X39" s="106">
        <f t="shared" si="2"/>
        <v>0</v>
      </c>
    </row>
    <row r="40" spans="3:24" ht="23.25" x14ac:dyDescent="0.35">
      <c r="D40" s="93"/>
      <c r="E40" s="94"/>
      <c r="F40" s="94"/>
      <c r="G40" s="94"/>
      <c r="H40" s="94"/>
      <c r="I40" s="94"/>
      <c r="J40" s="94"/>
      <c r="K40" s="93"/>
      <c r="L40" s="93"/>
    </row>
    <row r="41" spans="3:24" ht="18.75" x14ac:dyDescent="0.3">
      <c r="C41" s="87"/>
      <c r="D41" s="96"/>
      <c r="E41" s="88"/>
      <c r="F41" s="88"/>
      <c r="G41" s="88"/>
      <c r="H41" s="88"/>
      <c r="I41" s="88"/>
      <c r="J41" s="88"/>
      <c r="K41" s="88"/>
      <c r="L41" s="88"/>
    </row>
    <row r="42" spans="3:24" ht="18.75" x14ac:dyDescent="0.3">
      <c r="D42" s="96"/>
    </row>
    <row r="43" spans="3:24" ht="18.75" x14ac:dyDescent="0.3">
      <c r="D43" s="96"/>
      <c r="K43" s="95"/>
      <c r="L43" s="95"/>
    </row>
    <row r="44" spans="3:24" ht="18.75" x14ac:dyDescent="0.3">
      <c r="D44" s="96"/>
      <c r="K44" s="95"/>
    </row>
  </sheetData>
  <mergeCells count="30">
    <mergeCell ref="A11:A14"/>
    <mergeCell ref="X12:X13"/>
    <mergeCell ref="F11:P11"/>
    <mergeCell ref="Q11:X11"/>
    <mergeCell ref="F12:F13"/>
    <mergeCell ref="G12:H13"/>
    <mergeCell ref="I12:J13"/>
    <mergeCell ref="K12:L13"/>
    <mergeCell ref="M12:N13"/>
    <mergeCell ref="O12:P13"/>
    <mergeCell ref="Q12:R13"/>
    <mergeCell ref="S12:T13"/>
    <mergeCell ref="W12:W13"/>
    <mergeCell ref="B11:B14"/>
    <mergeCell ref="C11:C14"/>
    <mergeCell ref="D11:D14"/>
    <mergeCell ref="P1:X1"/>
    <mergeCell ref="P2:X2"/>
    <mergeCell ref="P3:X3"/>
    <mergeCell ref="P4:X4"/>
    <mergeCell ref="C39:D39"/>
    <mergeCell ref="C29:D29"/>
    <mergeCell ref="C38:D38"/>
    <mergeCell ref="C28:D28"/>
    <mergeCell ref="C23:D23"/>
    <mergeCell ref="B9:X9"/>
    <mergeCell ref="B10:X10"/>
    <mergeCell ref="E11:E13"/>
    <mergeCell ref="C22:D22"/>
    <mergeCell ref="U12:V13"/>
  </mergeCells>
  <printOptions horizontalCentered="1"/>
  <pageMargins left="0.31496062992125984" right="0.31496062992125984" top="0.74803149606299213" bottom="0.31496062992125984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opLeftCell="B26" zoomScale="125" zoomScaleNormal="125" workbookViewId="0">
      <selection activeCell="C40" sqref="C40:AD40"/>
    </sheetView>
  </sheetViews>
  <sheetFormatPr defaultRowHeight="15" x14ac:dyDescent="0.25"/>
  <cols>
    <col min="1" max="1" width="3.140625" hidden="1" customWidth="1"/>
    <col min="2" max="2" width="3.7109375" customWidth="1"/>
    <col min="3" max="3" width="37.28515625" customWidth="1"/>
    <col min="4" max="4" width="11.140625" customWidth="1"/>
    <col min="5" max="5" width="6" customWidth="1"/>
    <col min="6" max="6" width="9.42578125" customWidth="1"/>
    <col min="7" max="7" width="6.5703125" customWidth="1"/>
    <col min="8" max="11" width="4.5703125" customWidth="1"/>
    <col min="12" max="12" width="6" customWidth="1"/>
    <col min="13" max="13" width="10" bestFit="1" customWidth="1"/>
    <col min="14" max="15" width="4.5703125" customWidth="1"/>
    <col min="16" max="16" width="6.5703125" customWidth="1"/>
    <col min="17" max="17" width="10.42578125" customWidth="1"/>
    <col min="18" max="18" width="5.85546875" customWidth="1"/>
    <col min="19" max="19" width="9.42578125" customWidth="1"/>
    <col min="20" max="20" width="7.85546875" customWidth="1"/>
    <col min="21" max="21" width="4" customWidth="1"/>
    <col min="22" max="22" width="5.5703125" customWidth="1"/>
    <col min="23" max="23" width="5.42578125" customWidth="1"/>
    <col min="24" max="24" width="5.85546875" customWidth="1"/>
    <col min="25" max="25" width="5" customWidth="1"/>
    <col min="26" max="26" width="5.28515625" customWidth="1"/>
    <col min="27" max="27" width="4.140625" customWidth="1"/>
    <col min="28" max="28" width="5.140625" customWidth="1"/>
    <col min="29" max="29" width="4.5703125" customWidth="1"/>
    <col min="30" max="30" width="5.140625" customWidth="1"/>
  </cols>
  <sheetData>
    <row r="1" spans="1:30" x14ac:dyDescent="0.25">
      <c r="A1" s="1"/>
      <c r="B1" s="5"/>
      <c r="C1" s="6"/>
      <c r="D1" s="7"/>
      <c r="E1" s="9"/>
      <c r="F1" s="7"/>
      <c r="G1" s="7"/>
      <c r="H1" s="9"/>
      <c r="I1" s="7"/>
      <c r="J1" s="10"/>
      <c r="K1" s="7"/>
      <c r="L1" s="9"/>
      <c r="M1" s="7"/>
      <c r="N1" s="9"/>
      <c r="O1" s="7"/>
      <c r="P1" s="9"/>
      <c r="Q1" s="7"/>
      <c r="R1" s="9"/>
      <c r="S1" s="7"/>
      <c r="T1" s="154" t="s">
        <v>115</v>
      </c>
      <c r="U1" s="154"/>
      <c r="V1" s="154"/>
      <c r="W1" s="154"/>
      <c r="X1" s="154"/>
      <c r="Y1" s="154"/>
      <c r="Z1" s="154"/>
      <c r="AA1" s="154"/>
      <c r="AB1" s="154"/>
      <c r="AC1" s="10"/>
      <c r="AD1" s="7"/>
    </row>
    <row r="2" spans="1:30" x14ac:dyDescent="0.25">
      <c r="A2" s="1"/>
      <c r="B2" s="5"/>
      <c r="C2" s="6"/>
      <c r="D2" s="7"/>
      <c r="E2" s="9"/>
      <c r="F2" s="7"/>
      <c r="G2" s="7"/>
      <c r="H2" s="9"/>
      <c r="I2" s="7"/>
      <c r="J2" s="10"/>
      <c r="K2" s="7"/>
      <c r="L2" s="9"/>
      <c r="M2" s="7"/>
      <c r="N2" s="9"/>
      <c r="O2" s="7"/>
      <c r="P2" s="9"/>
      <c r="Q2" s="7"/>
      <c r="R2" s="9"/>
      <c r="S2" s="7"/>
      <c r="T2" s="154" t="s">
        <v>105</v>
      </c>
      <c r="U2" s="154"/>
      <c r="V2" s="154"/>
      <c r="W2" s="154"/>
      <c r="X2" s="154"/>
      <c r="Y2" s="154"/>
      <c r="Z2" s="154"/>
      <c r="AA2" s="154"/>
      <c r="AB2" s="154"/>
      <c r="AC2" s="10"/>
      <c r="AD2" s="7"/>
    </row>
    <row r="3" spans="1:30" x14ac:dyDescent="0.25">
      <c r="A3" s="1"/>
      <c r="B3" s="5"/>
      <c r="C3" s="6"/>
      <c r="D3" s="7"/>
      <c r="E3" s="9"/>
      <c r="F3" s="7"/>
      <c r="G3" s="7"/>
      <c r="H3" s="9"/>
      <c r="I3" s="7"/>
      <c r="J3" s="10"/>
      <c r="K3" s="7"/>
      <c r="L3" s="9"/>
      <c r="M3" s="7"/>
      <c r="N3" s="9"/>
      <c r="O3" s="7"/>
      <c r="P3" s="9"/>
      <c r="Q3" s="7"/>
      <c r="R3" s="9"/>
      <c r="S3" s="7"/>
      <c r="T3" s="154" t="s">
        <v>109</v>
      </c>
      <c r="U3" s="154"/>
      <c r="V3" s="154"/>
      <c r="W3" s="154"/>
      <c r="X3" s="154"/>
      <c r="Y3" s="154"/>
      <c r="Z3" s="154"/>
      <c r="AA3" s="154"/>
      <c r="AB3" s="154"/>
      <c r="AC3" s="10"/>
      <c r="AD3" s="7"/>
    </row>
    <row r="4" spans="1:30" x14ac:dyDescent="0.25">
      <c r="A4" s="1"/>
      <c r="B4" s="5"/>
      <c r="C4" s="6"/>
      <c r="D4" s="7"/>
      <c r="E4" s="9"/>
      <c r="F4" s="7"/>
      <c r="G4" s="7"/>
      <c r="H4" s="9"/>
      <c r="I4" s="7"/>
      <c r="J4" s="10"/>
      <c r="K4" s="7"/>
      <c r="L4" s="9"/>
      <c r="M4" s="7"/>
      <c r="N4" s="9"/>
      <c r="O4" s="7"/>
      <c r="P4" s="9"/>
      <c r="Q4" s="7"/>
      <c r="R4" s="9"/>
      <c r="S4" s="7"/>
      <c r="T4" s="154" t="s">
        <v>106</v>
      </c>
      <c r="U4" s="154"/>
      <c r="V4" s="154"/>
      <c r="W4" s="154"/>
      <c r="X4" s="154"/>
      <c r="Y4" s="154"/>
      <c r="Z4" s="154"/>
      <c r="AA4" s="154"/>
      <c r="AB4" s="154"/>
      <c r="AC4" s="10"/>
      <c r="AD4" s="7"/>
    </row>
    <row r="5" spans="1:30" hidden="1" x14ac:dyDescent="0.25">
      <c r="A5" s="1"/>
      <c r="B5" s="5"/>
      <c r="C5" s="6"/>
      <c r="D5" s="7"/>
      <c r="E5" s="9"/>
      <c r="F5" s="7"/>
      <c r="G5" s="7"/>
      <c r="H5" s="9"/>
      <c r="I5" s="7"/>
      <c r="J5" s="10"/>
      <c r="K5" s="7"/>
      <c r="L5" s="9"/>
      <c r="M5" s="7"/>
      <c r="N5" s="9"/>
      <c r="O5" s="7"/>
      <c r="P5" s="9"/>
      <c r="Q5" s="7"/>
      <c r="R5" s="9"/>
      <c r="S5" s="7"/>
      <c r="T5" s="7"/>
      <c r="U5" s="10"/>
      <c r="V5" s="7"/>
      <c r="W5" s="10"/>
      <c r="X5" s="7"/>
      <c r="Y5" s="10"/>
      <c r="Z5" s="7"/>
      <c r="AA5" s="10"/>
      <c r="AB5" s="7"/>
      <c r="AC5" s="10"/>
      <c r="AD5" s="7"/>
    </row>
    <row r="6" spans="1:30" hidden="1" x14ac:dyDescent="0.25">
      <c r="A6" s="1"/>
      <c r="B6" s="5"/>
      <c r="C6" s="6"/>
      <c r="D6" s="7"/>
      <c r="E6" s="9"/>
      <c r="F6" s="7"/>
      <c r="G6" s="7"/>
      <c r="H6" s="9"/>
      <c r="I6" s="7"/>
      <c r="J6" s="10"/>
      <c r="K6" s="7"/>
      <c r="L6" s="9"/>
      <c r="M6" s="7"/>
      <c r="N6" s="9"/>
      <c r="O6" s="7"/>
      <c r="P6" s="9"/>
      <c r="Q6" s="7"/>
      <c r="R6" s="9"/>
      <c r="S6" s="7"/>
      <c r="T6" s="7"/>
      <c r="U6" s="10"/>
      <c r="V6" s="7"/>
      <c r="W6" s="10"/>
      <c r="X6" s="7"/>
      <c r="Y6" s="10"/>
      <c r="Z6" s="7"/>
      <c r="AA6" s="10"/>
      <c r="AB6" s="7"/>
      <c r="AC6" s="10"/>
      <c r="AD6" s="7"/>
    </row>
    <row r="7" spans="1:30" ht="18.75" hidden="1" x14ac:dyDescent="0.3">
      <c r="A7" s="47" t="s">
        <v>0</v>
      </c>
      <c r="B7" s="5"/>
      <c r="C7" s="6"/>
      <c r="D7" s="7"/>
      <c r="E7" s="9"/>
      <c r="F7" s="7"/>
      <c r="G7" s="7"/>
      <c r="H7" s="9"/>
      <c r="I7" s="7"/>
      <c r="J7" s="10"/>
      <c r="K7" s="7"/>
      <c r="L7" s="9"/>
      <c r="M7" s="7"/>
      <c r="N7" s="9"/>
      <c r="O7" s="7"/>
      <c r="P7" s="9"/>
      <c r="Q7" s="7"/>
      <c r="R7" s="9"/>
      <c r="S7" s="7"/>
      <c r="T7" s="7"/>
      <c r="U7" s="10"/>
      <c r="V7" s="7"/>
      <c r="W7" s="10"/>
      <c r="X7" s="7"/>
      <c r="Y7" s="10"/>
      <c r="Z7" s="7"/>
      <c r="AA7" s="10"/>
      <c r="AB7" s="7"/>
      <c r="AC7" s="10"/>
      <c r="AD7" s="7"/>
    </row>
    <row r="8" spans="1:30" ht="18.75" customHeight="1" x14ac:dyDescent="0.3">
      <c r="A8" s="61" t="s">
        <v>1</v>
      </c>
      <c r="B8" s="5"/>
      <c r="C8" s="6"/>
      <c r="D8" s="7"/>
      <c r="E8" s="9"/>
      <c r="F8" s="7"/>
      <c r="G8" s="7"/>
      <c r="H8" s="9"/>
      <c r="I8" s="7"/>
      <c r="J8" s="10"/>
      <c r="K8" s="7"/>
      <c r="L8" s="9"/>
      <c r="M8" s="7"/>
      <c r="N8" s="9"/>
      <c r="O8" s="7"/>
      <c r="P8" s="9"/>
      <c r="Q8" s="7"/>
      <c r="R8" s="9"/>
      <c r="S8" s="7"/>
      <c r="T8" s="7"/>
      <c r="U8" s="10"/>
      <c r="V8" s="7"/>
      <c r="W8" s="10"/>
      <c r="X8" s="7"/>
      <c r="Y8" s="10"/>
      <c r="Z8" s="7"/>
      <c r="AA8" s="10"/>
      <c r="AB8" s="7"/>
      <c r="AC8" s="10"/>
      <c r="AD8" s="7"/>
    </row>
    <row r="9" spans="1:30" s="145" customFormat="1" ht="12.75" x14ac:dyDescent="0.2">
      <c r="A9" s="144" t="s">
        <v>2</v>
      </c>
      <c r="B9" s="219" t="s">
        <v>74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</row>
    <row r="10" spans="1:30" s="147" customFormat="1" ht="15.75" x14ac:dyDescent="0.25">
      <c r="A10" s="146" t="s">
        <v>5</v>
      </c>
      <c r="B10" s="227" t="s">
        <v>6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</row>
    <row r="11" spans="1:30" ht="15" customHeight="1" x14ac:dyDescent="0.25">
      <c r="A11" s="155" t="s">
        <v>8</v>
      </c>
      <c r="B11" s="223" t="s">
        <v>9</v>
      </c>
      <c r="C11" s="226" t="s">
        <v>10</v>
      </c>
      <c r="D11" s="210" t="s">
        <v>25</v>
      </c>
      <c r="E11" s="207" t="s">
        <v>26</v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9"/>
      <c r="T11" s="210" t="s">
        <v>27</v>
      </c>
      <c r="U11" s="213" t="s">
        <v>26</v>
      </c>
      <c r="V11" s="214"/>
      <c r="W11" s="214"/>
      <c r="X11" s="214"/>
      <c r="Y11" s="214"/>
      <c r="Z11" s="214"/>
      <c r="AA11" s="214"/>
      <c r="AB11" s="214"/>
      <c r="AC11" s="214"/>
      <c r="AD11" s="215"/>
    </row>
    <row r="12" spans="1:30" ht="15" customHeight="1" x14ac:dyDescent="0.25">
      <c r="A12" s="156"/>
      <c r="B12" s="224"/>
      <c r="C12" s="211"/>
      <c r="D12" s="211"/>
      <c r="E12" s="203" t="s">
        <v>44</v>
      </c>
      <c r="F12" s="204"/>
      <c r="G12" s="216" t="s">
        <v>45</v>
      </c>
      <c r="H12" s="220" t="s">
        <v>46</v>
      </c>
      <c r="I12" s="221"/>
      <c r="J12" s="221"/>
      <c r="K12" s="222"/>
      <c r="L12" s="203" t="s">
        <v>47</v>
      </c>
      <c r="M12" s="204"/>
      <c r="N12" s="203" t="s">
        <v>116</v>
      </c>
      <c r="O12" s="204"/>
      <c r="P12" s="203" t="s">
        <v>48</v>
      </c>
      <c r="Q12" s="204"/>
      <c r="R12" s="203" t="s">
        <v>49</v>
      </c>
      <c r="S12" s="204"/>
      <c r="T12" s="211"/>
      <c r="U12" s="203" t="s">
        <v>50</v>
      </c>
      <c r="V12" s="204"/>
      <c r="W12" s="203" t="s">
        <v>51</v>
      </c>
      <c r="X12" s="204"/>
      <c r="Y12" s="203" t="s">
        <v>52</v>
      </c>
      <c r="Z12" s="204"/>
      <c r="AA12" s="203" t="s">
        <v>53</v>
      </c>
      <c r="AB12" s="204"/>
      <c r="AC12" s="203" t="s">
        <v>54</v>
      </c>
      <c r="AD12" s="204"/>
    </row>
    <row r="13" spans="1:30" ht="54.75" customHeight="1" x14ac:dyDescent="0.25">
      <c r="A13" s="156"/>
      <c r="B13" s="224"/>
      <c r="C13" s="211"/>
      <c r="D13" s="212"/>
      <c r="E13" s="205"/>
      <c r="F13" s="206"/>
      <c r="G13" s="217"/>
      <c r="H13" s="220" t="s">
        <v>59</v>
      </c>
      <c r="I13" s="222"/>
      <c r="J13" s="220" t="s">
        <v>60</v>
      </c>
      <c r="K13" s="222"/>
      <c r="L13" s="205"/>
      <c r="M13" s="206"/>
      <c r="N13" s="205"/>
      <c r="O13" s="206"/>
      <c r="P13" s="205"/>
      <c r="Q13" s="206"/>
      <c r="R13" s="205"/>
      <c r="S13" s="206"/>
      <c r="T13" s="212"/>
      <c r="U13" s="205"/>
      <c r="V13" s="206"/>
      <c r="W13" s="205"/>
      <c r="X13" s="206"/>
      <c r="Y13" s="205"/>
      <c r="Z13" s="206"/>
      <c r="AA13" s="205"/>
      <c r="AB13" s="206"/>
      <c r="AC13" s="205"/>
      <c r="AD13" s="206"/>
    </row>
    <row r="14" spans="1:30" x14ac:dyDescent="0.25">
      <c r="A14" s="156"/>
      <c r="B14" s="225"/>
      <c r="C14" s="212"/>
      <c r="D14" s="78" t="s">
        <v>67</v>
      </c>
      <c r="E14" s="79" t="s">
        <v>72</v>
      </c>
      <c r="F14" s="78" t="s">
        <v>67</v>
      </c>
      <c r="G14" s="80" t="s">
        <v>67</v>
      </c>
      <c r="H14" s="81" t="s">
        <v>72</v>
      </c>
      <c r="I14" s="80" t="s">
        <v>67</v>
      </c>
      <c r="J14" s="82" t="s">
        <v>69</v>
      </c>
      <c r="K14" s="80" t="s">
        <v>67</v>
      </c>
      <c r="L14" s="79" t="s">
        <v>72</v>
      </c>
      <c r="M14" s="78" t="s">
        <v>67</v>
      </c>
      <c r="N14" s="79" t="s">
        <v>72</v>
      </c>
      <c r="O14" s="78" t="s">
        <v>67</v>
      </c>
      <c r="P14" s="79" t="s">
        <v>72</v>
      </c>
      <c r="Q14" s="78" t="s">
        <v>67</v>
      </c>
      <c r="R14" s="79" t="s">
        <v>72</v>
      </c>
      <c r="S14" s="78" t="s">
        <v>67</v>
      </c>
      <c r="T14" s="78" t="s">
        <v>67</v>
      </c>
      <c r="U14" s="83" t="s">
        <v>69</v>
      </c>
      <c r="V14" s="78" t="s">
        <v>67</v>
      </c>
      <c r="W14" s="83" t="s">
        <v>69</v>
      </c>
      <c r="X14" s="78" t="s">
        <v>67</v>
      </c>
      <c r="Y14" s="83" t="s">
        <v>69</v>
      </c>
      <c r="Z14" s="78" t="s">
        <v>67</v>
      </c>
      <c r="AA14" s="83" t="s">
        <v>69</v>
      </c>
      <c r="AB14" s="78" t="s">
        <v>67</v>
      </c>
      <c r="AC14" s="83" t="s">
        <v>69</v>
      </c>
      <c r="AD14" s="78" t="s">
        <v>67</v>
      </c>
    </row>
    <row r="15" spans="1:30" x14ac:dyDescent="0.25">
      <c r="A15" s="17">
        <v>1</v>
      </c>
      <c r="B15" s="84">
        <v>1</v>
      </c>
      <c r="C15" s="84">
        <v>2</v>
      </c>
      <c r="D15" s="85">
        <v>3</v>
      </c>
      <c r="E15" s="84">
        <v>4</v>
      </c>
      <c r="F15" s="84">
        <v>5</v>
      </c>
      <c r="G15" s="86">
        <v>6</v>
      </c>
      <c r="H15" s="86">
        <v>7</v>
      </c>
      <c r="I15" s="86">
        <v>8</v>
      </c>
      <c r="J15" s="86">
        <v>9</v>
      </c>
      <c r="K15" s="86">
        <v>10</v>
      </c>
      <c r="L15" s="84">
        <v>11</v>
      </c>
      <c r="M15" s="86">
        <v>12</v>
      </c>
      <c r="N15" s="84">
        <v>13</v>
      </c>
      <c r="O15" s="84">
        <v>14</v>
      </c>
      <c r="P15" s="84">
        <v>15</v>
      </c>
      <c r="Q15" s="86">
        <v>16</v>
      </c>
      <c r="R15" s="86">
        <v>17</v>
      </c>
      <c r="S15" s="86">
        <v>18</v>
      </c>
      <c r="T15" s="85">
        <v>19</v>
      </c>
      <c r="U15" s="84">
        <v>20</v>
      </c>
      <c r="V15" s="86">
        <v>21</v>
      </c>
      <c r="W15" s="84">
        <v>22</v>
      </c>
      <c r="X15" s="84">
        <v>23</v>
      </c>
      <c r="Y15" s="84">
        <v>24</v>
      </c>
      <c r="Z15" s="84">
        <v>25</v>
      </c>
      <c r="AA15" s="84">
        <v>26</v>
      </c>
      <c r="AB15" s="84">
        <v>27</v>
      </c>
      <c r="AC15" s="84">
        <v>28</v>
      </c>
      <c r="AD15" s="84">
        <v>29</v>
      </c>
    </row>
    <row r="16" spans="1:30" x14ac:dyDescent="0.25">
      <c r="A16" s="26"/>
      <c r="B16" s="114" t="s">
        <v>76</v>
      </c>
      <c r="C16" s="115"/>
      <c r="D16" s="116"/>
      <c r="E16" s="117"/>
      <c r="F16" s="118"/>
      <c r="G16" s="118"/>
      <c r="H16" s="117"/>
      <c r="I16" s="118"/>
      <c r="J16" s="119"/>
      <c r="K16" s="118"/>
      <c r="L16" s="117"/>
      <c r="M16" s="118"/>
      <c r="N16" s="117"/>
      <c r="O16" s="118"/>
      <c r="P16" s="117"/>
      <c r="Q16" s="118"/>
      <c r="R16" s="117"/>
      <c r="S16" s="118"/>
      <c r="T16" s="116"/>
      <c r="U16" s="119"/>
      <c r="V16" s="118"/>
      <c r="W16" s="119"/>
      <c r="X16" s="118"/>
      <c r="Y16" s="119"/>
      <c r="Z16" s="118"/>
      <c r="AA16" s="119"/>
      <c r="AB16" s="118"/>
      <c r="AC16" s="119"/>
      <c r="AD16" s="118"/>
    </row>
    <row r="17" spans="1:30" x14ac:dyDescent="0.25">
      <c r="A17" s="54" t="s">
        <v>73</v>
      </c>
      <c r="B17" s="120" t="s">
        <v>77</v>
      </c>
      <c r="C17" s="115"/>
      <c r="D17" s="116"/>
      <c r="E17" s="117"/>
      <c r="F17" s="118"/>
      <c r="G17" s="118"/>
      <c r="H17" s="117"/>
      <c r="I17" s="118"/>
      <c r="J17" s="119"/>
      <c r="K17" s="118"/>
      <c r="L17" s="117"/>
      <c r="M17" s="118"/>
      <c r="N17" s="117"/>
      <c r="O17" s="118"/>
      <c r="P17" s="117"/>
      <c r="Q17" s="118"/>
      <c r="R17" s="117"/>
      <c r="S17" s="118"/>
      <c r="T17" s="116"/>
      <c r="U17" s="119"/>
      <c r="V17" s="118"/>
      <c r="W17" s="119"/>
      <c r="X17" s="118"/>
      <c r="Y17" s="119"/>
      <c r="Z17" s="118"/>
      <c r="AA17" s="119"/>
      <c r="AB17" s="118"/>
      <c r="AC17" s="119"/>
      <c r="AD17" s="118"/>
    </row>
    <row r="18" spans="1:30" x14ac:dyDescent="0.25">
      <c r="A18" s="48"/>
      <c r="B18" s="121">
        <v>1</v>
      </c>
      <c r="C18" s="121" t="s">
        <v>78</v>
      </c>
      <c r="D18" s="122">
        <v>523443.5</v>
      </c>
      <c r="E18" s="123">
        <v>100</v>
      </c>
      <c r="F18" s="124">
        <v>134660</v>
      </c>
      <c r="G18" s="124">
        <v>0</v>
      </c>
      <c r="H18" s="123">
        <v>0</v>
      </c>
      <c r="I18" s="124">
        <v>0</v>
      </c>
      <c r="J18" s="123">
        <v>0</v>
      </c>
      <c r="K18" s="124">
        <v>0</v>
      </c>
      <c r="L18" s="123">
        <v>210</v>
      </c>
      <c r="M18" s="124">
        <v>388783.5</v>
      </c>
      <c r="N18" s="123">
        <v>0</v>
      </c>
      <c r="O18" s="124">
        <v>0</v>
      </c>
      <c r="P18" s="123">
        <v>0</v>
      </c>
      <c r="Q18" s="124">
        <v>0</v>
      </c>
      <c r="R18" s="123">
        <v>0</v>
      </c>
      <c r="S18" s="124">
        <v>0</v>
      </c>
      <c r="T18" s="122">
        <v>0</v>
      </c>
      <c r="U18" s="125">
        <v>0</v>
      </c>
      <c r="V18" s="124">
        <v>0</v>
      </c>
      <c r="W18" s="125">
        <v>0</v>
      </c>
      <c r="X18" s="124">
        <v>0</v>
      </c>
      <c r="Y18" s="125">
        <v>0</v>
      </c>
      <c r="Z18" s="124">
        <v>0</v>
      </c>
      <c r="AA18" s="125">
        <v>0</v>
      </c>
      <c r="AB18" s="124">
        <v>0</v>
      </c>
      <c r="AC18" s="125">
        <v>0</v>
      </c>
      <c r="AD18" s="124">
        <v>0</v>
      </c>
    </row>
    <row r="19" spans="1:30" x14ac:dyDescent="0.25">
      <c r="A19" s="48"/>
      <c r="B19" s="121">
        <v>2</v>
      </c>
      <c r="C19" s="121" t="s">
        <v>79</v>
      </c>
      <c r="D19" s="122">
        <v>281405.2</v>
      </c>
      <c r="E19" s="123">
        <v>0</v>
      </c>
      <c r="F19" s="124">
        <v>0</v>
      </c>
      <c r="G19" s="124">
        <v>0</v>
      </c>
      <c r="H19" s="123">
        <v>0</v>
      </c>
      <c r="I19" s="124">
        <v>0</v>
      </c>
      <c r="J19" s="123">
        <v>0</v>
      </c>
      <c r="K19" s="124">
        <v>0</v>
      </c>
      <c r="L19" s="123">
        <v>152</v>
      </c>
      <c r="M19" s="124">
        <v>281405.2</v>
      </c>
      <c r="N19" s="123">
        <v>0</v>
      </c>
      <c r="O19" s="124">
        <v>0</v>
      </c>
      <c r="P19" s="123">
        <v>0</v>
      </c>
      <c r="Q19" s="124">
        <v>0</v>
      </c>
      <c r="R19" s="123">
        <v>0</v>
      </c>
      <c r="S19" s="124">
        <v>0</v>
      </c>
      <c r="T19" s="122">
        <v>0</v>
      </c>
      <c r="U19" s="125">
        <v>0</v>
      </c>
      <c r="V19" s="124">
        <v>0</v>
      </c>
      <c r="W19" s="125">
        <v>0</v>
      </c>
      <c r="X19" s="124">
        <v>0</v>
      </c>
      <c r="Y19" s="125">
        <v>0</v>
      </c>
      <c r="Z19" s="124">
        <v>0</v>
      </c>
      <c r="AA19" s="125">
        <v>0</v>
      </c>
      <c r="AB19" s="124">
        <v>0</v>
      </c>
      <c r="AC19" s="125">
        <v>0</v>
      </c>
      <c r="AD19" s="124">
        <v>0</v>
      </c>
    </row>
    <row r="20" spans="1:30" x14ac:dyDescent="0.25">
      <c r="B20" s="121">
        <v>3</v>
      </c>
      <c r="C20" s="121" t="s">
        <v>80</v>
      </c>
      <c r="D20" s="122">
        <v>292513.3</v>
      </c>
      <c r="E20" s="123">
        <v>0</v>
      </c>
      <c r="F20" s="124">
        <v>0</v>
      </c>
      <c r="G20" s="124">
        <v>0</v>
      </c>
      <c r="H20" s="123">
        <v>0</v>
      </c>
      <c r="I20" s="124">
        <v>0</v>
      </c>
      <c r="J20" s="123">
        <v>0</v>
      </c>
      <c r="K20" s="124">
        <v>0</v>
      </c>
      <c r="L20" s="123">
        <v>158</v>
      </c>
      <c r="M20" s="124">
        <v>292513.3</v>
      </c>
      <c r="N20" s="123">
        <v>0</v>
      </c>
      <c r="O20" s="124">
        <v>0</v>
      </c>
      <c r="P20" s="123">
        <v>0</v>
      </c>
      <c r="Q20" s="124">
        <v>0</v>
      </c>
      <c r="R20" s="123">
        <v>0</v>
      </c>
      <c r="S20" s="124">
        <v>0</v>
      </c>
      <c r="T20" s="122">
        <v>0</v>
      </c>
      <c r="U20" s="125">
        <v>0</v>
      </c>
      <c r="V20" s="124">
        <v>0</v>
      </c>
      <c r="W20" s="125">
        <v>0</v>
      </c>
      <c r="X20" s="124">
        <v>0</v>
      </c>
      <c r="Y20" s="125">
        <v>0</v>
      </c>
      <c r="Z20" s="124">
        <v>0</v>
      </c>
      <c r="AA20" s="125">
        <v>0</v>
      </c>
      <c r="AB20" s="124">
        <v>0</v>
      </c>
      <c r="AC20" s="125">
        <v>0</v>
      </c>
      <c r="AD20" s="124">
        <v>0</v>
      </c>
    </row>
    <row r="21" spans="1:30" x14ac:dyDescent="0.25">
      <c r="B21" s="121">
        <v>4</v>
      </c>
      <c r="C21" s="121" t="s">
        <v>81</v>
      </c>
      <c r="D21" s="122">
        <v>644044</v>
      </c>
      <c r="E21" s="123">
        <v>0</v>
      </c>
      <c r="F21" s="124">
        <v>0</v>
      </c>
      <c r="G21" s="124">
        <v>0</v>
      </c>
      <c r="H21" s="123">
        <v>0</v>
      </c>
      <c r="I21" s="124">
        <v>0</v>
      </c>
      <c r="J21" s="123">
        <v>0</v>
      </c>
      <c r="K21" s="124">
        <v>0</v>
      </c>
      <c r="L21" s="123">
        <v>0</v>
      </c>
      <c r="M21" s="124">
        <v>0</v>
      </c>
      <c r="N21" s="123">
        <v>0</v>
      </c>
      <c r="O21" s="124">
        <v>0</v>
      </c>
      <c r="P21" s="123">
        <v>295</v>
      </c>
      <c r="Q21" s="124">
        <v>644044</v>
      </c>
      <c r="R21" s="123">
        <v>0</v>
      </c>
      <c r="S21" s="124">
        <v>0</v>
      </c>
      <c r="T21" s="122">
        <v>0</v>
      </c>
      <c r="U21" s="125">
        <v>0</v>
      </c>
      <c r="V21" s="124">
        <v>0</v>
      </c>
      <c r="W21" s="125">
        <v>0</v>
      </c>
      <c r="X21" s="124">
        <v>0</v>
      </c>
      <c r="Y21" s="125">
        <v>0</v>
      </c>
      <c r="Z21" s="124">
        <v>0</v>
      </c>
      <c r="AA21" s="125">
        <v>0</v>
      </c>
      <c r="AB21" s="124">
        <v>0</v>
      </c>
      <c r="AC21" s="125">
        <v>0</v>
      </c>
      <c r="AD21" s="124">
        <v>0</v>
      </c>
    </row>
    <row r="22" spans="1:30" s="104" customFormat="1" ht="22.5" customHeight="1" x14ac:dyDescent="0.25">
      <c r="B22" s="201" t="s">
        <v>82</v>
      </c>
      <c r="C22" s="218"/>
      <c r="D22" s="129">
        <f>SUM(D18:D21)</f>
        <v>1741406</v>
      </c>
      <c r="E22" s="129">
        <f t="shared" ref="E22:AD22" si="0">SUM(E18:E21)</f>
        <v>100</v>
      </c>
      <c r="F22" s="129">
        <f t="shared" si="0"/>
        <v>134660</v>
      </c>
      <c r="G22" s="129">
        <f t="shared" si="0"/>
        <v>0</v>
      </c>
      <c r="H22" s="129">
        <f t="shared" si="0"/>
        <v>0</v>
      </c>
      <c r="I22" s="129">
        <f t="shared" si="0"/>
        <v>0</v>
      </c>
      <c r="J22" s="130">
        <f t="shared" si="0"/>
        <v>0</v>
      </c>
      <c r="K22" s="129">
        <f t="shared" si="0"/>
        <v>0</v>
      </c>
      <c r="L22" s="130">
        <f t="shared" si="0"/>
        <v>520</v>
      </c>
      <c r="M22" s="129">
        <f t="shared" si="0"/>
        <v>962702</v>
      </c>
      <c r="N22" s="130">
        <f t="shared" si="0"/>
        <v>0</v>
      </c>
      <c r="O22" s="129">
        <f t="shared" si="0"/>
        <v>0</v>
      </c>
      <c r="P22" s="130">
        <f t="shared" si="0"/>
        <v>295</v>
      </c>
      <c r="Q22" s="129">
        <f t="shared" si="0"/>
        <v>644044</v>
      </c>
      <c r="R22" s="130">
        <f t="shared" si="0"/>
        <v>0</v>
      </c>
      <c r="S22" s="129">
        <f t="shared" si="0"/>
        <v>0</v>
      </c>
      <c r="T22" s="129">
        <f t="shared" si="0"/>
        <v>0</v>
      </c>
      <c r="U22" s="134">
        <f t="shared" si="0"/>
        <v>0</v>
      </c>
      <c r="V22" s="129">
        <f t="shared" si="0"/>
        <v>0</v>
      </c>
      <c r="W22" s="134">
        <f t="shared" si="0"/>
        <v>0</v>
      </c>
      <c r="X22" s="129">
        <f t="shared" si="0"/>
        <v>0</v>
      </c>
      <c r="Y22" s="134">
        <f t="shared" si="0"/>
        <v>0</v>
      </c>
      <c r="Z22" s="129">
        <f t="shared" si="0"/>
        <v>0</v>
      </c>
      <c r="AA22" s="134">
        <f t="shared" si="0"/>
        <v>0</v>
      </c>
      <c r="AB22" s="129">
        <f t="shared" si="0"/>
        <v>0</v>
      </c>
      <c r="AC22" s="134">
        <f t="shared" si="0"/>
        <v>0</v>
      </c>
      <c r="AD22" s="129">
        <f t="shared" si="0"/>
        <v>0</v>
      </c>
    </row>
    <row r="23" spans="1:30" x14ac:dyDescent="0.25">
      <c r="B23" s="114" t="s">
        <v>83</v>
      </c>
      <c r="C23" s="115"/>
      <c r="D23" s="116"/>
      <c r="E23" s="117"/>
      <c r="F23" s="118"/>
      <c r="G23" s="118"/>
      <c r="H23" s="117"/>
      <c r="I23" s="118"/>
      <c r="J23" s="119"/>
      <c r="K23" s="118"/>
      <c r="L23" s="117"/>
      <c r="M23" s="118"/>
      <c r="N23" s="117"/>
      <c r="O23" s="118"/>
      <c r="P23" s="117"/>
      <c r="Q23" s="118"/>
      <c r="R23" s="117"/>
      <c r="S23" s="118"/>
      <c r="T23" s="116"/>
      <c r="U23" s="119"/>
      <c r="V23" s="118"/>
      <c r="W23" s="119"/>
      <c r="X23" s="118"/>
      <c r="Y23" s="119"/>
      <c r="Z23" s="118"/>
      <c r="AA23" s="119"/>
      <c r="AB23" s="118"/>
      <c r="AC23" s="119"/>
      <c r="AD23" s="118"/>
    </row>
    <row r="24" spans="1:30" x14ac:dyDescent="0.25">
      <c r="B24" s="120" t="s">
        <v>93</v>
      </c>
      <c r="C24" s="115"/>
      <c r="D24" s="116"/>
      <c r="E24" s="117"/>
      <c r="F24" s="118"/>
      <c r="G24" s="118"/>
      <c r="H24" s="117"/>
      <c r="I24" s="118"/>
      <c r="J24" s="119"/>
      <c r="K24" s="118"/>
      <c r="L24" s="117"/>
      <c r="M24" s="118"/>
      <c r="N24" s="117"/>
      <c r="O24" s="118"/>
      <c r="P24" s="117"/>
      <c r="Q24" s="118"/>
      <c r="R24" s="117"/>
      <c r="S24" s="118"/>
      <c r="T24" s="116"/>
      <c r="U24" s="119"/>
      <c r="V24" s="118"/>
      <c r="W24" s="119"/>
      <c r="X24" s="118"/>
      <c r="Y24" s="119"/>
      <c r="Z24" s="118"/>
      <c r="AA24" s="119"/>
      <c r="AB24" s="118"/>
      <c r="AC24" s="119"/>
      <c r="AD24" s="118"/>
    </row>
    <row r="25" spans="1:30" x14ac:dyDescent="0.25">
      <c r="B25" s="121">
        <v>1</v>
      </c>
      <c r="C25" s="121" t="s">
        <v>84</v>
      </c>
      <c r="D25" s="122">
        <f>F25+G25+M25+O25+Q25+S25</f>
        <v>1421087.6</v>
      </c>
      <c r="E25" s="123">
        <v>110</v>
      </c>
      <c r="F25" s="124">
        <f>E25*1416.63</f>
        <v>155829.30000000002</v>
      </c>
      <c r="G25" s="124">
        <v>0</v>
      </c>
      <c r="H25" s="123">
        <v>0</v>
      </c>
      <c r="I25" s="124">
        <v>0</v>
      </c>
      <c r="J25" s="123">
        <v>0</v>
      </c>
      <c r="K25" s="124">
        <v>0</v>
      </c>
      <c r="L25" s="123">
        <v>152</v>
      </c>
      <c r="M25" s="124">
        <f>152*1947.62</f>
        <v>296038.24</v>
      </c>
      <c r="N25" s="123">
        <v>0</v>
      </c>
      <c r="O25" s="124">
        <v>0</v>
      </c>
      <c r="P25" s="123">
        <v>422</v>
      </c>
      <c r="Q25" s="124">
        <f>422*2296.73</f>
        <v>969220.06</v>
      </c>
      <c r="R25" s="123">
        <v>0</v>
      </c>
      <c r="S25" s="124">
        <v>0</v>
      </c>
      <c r="T25" s="122">
        <v>0</v>
      </c>
      <c r="U25" s="125">
        <v>0</v>
      </c>
      <c r="V25" s="124">
        <v>0</v>
      </c>
      <c r="W25" s="125">
        <v>0</v>
      </c>
      <c r="X25" s="124">
        <v>0</v>
      </c>
      <c r="Y25" s="125">
        <v>0</v>
      </c>
      <c r="Z25" s="124">
        <v>0</v>
      </c>
      <c r="AA25" s="125">
        <v>0</v>
      </c>
      <c r="AB25" s="124">
        <v>0</v>
      </c>
      <c r="AC25" s="125">
        <v>0</v>
      </c>
      <c r="AD25" s="124">
        <v>0</v>
      </c>
    </row>
    <row r="26" spans="1:30" x14ac:dyDescent="0.25">
      <c r="B26" s="121">
        <v>3</v>
      </c>
      <c r="C26" s="121" t="s">
        <v>80</v>
      </c>
      <c r="D26" s="122">
        <v>497769.6</v>
      </c>
      <c r="E26" s="123">
        <v>0</v>
      </c>
      <c r="F26" s="124">
        <v>0</v>
      </c>
      <c r="G26" s="124">
        <v>0</v>
      </c>
      <c r="H26" s="123">
        <v>0</v>
      </c>
      <c r="I26" s="124">
        <v>0</v>
      </c>
      <c r="J26" s="123">
        <v>0</v>
      </c>
      <c r="K26" s="124">
        <v>0</v>
      </c>
      <c r="L26" s="123">
        <v>0</v>
      </c>
      <c r="M26" s="124">
        <v>0</v>
      </c>
      <c r="N26" s="123">
        <v>0</v>
      </c>
      <c r="O26" s="124">
        <v>0</v>
      </c>
      <c r="P26" s="123">
        <v>228</v>
      </c>
      <c r="Q26" s="124">
        <v>497769.6</v>
      </c>
      <c r="R26" s="123">
        <v>0</v>
      </c>
      <c r="S26" s="124">
        <v>0</v>
      </c>
      <c r="T26" s="122">
        <v>0</v>
      </c>
      <c r="U26" s="125">
        <v>0</v>
      </c>
      <c r="V26" s="124">
        <v>0</v>
      </c>
      <c r="W26" s="125">
        <v>0</v>
      </c>
      <c r="X26" s="124">
        <v>0</v>
      </c>
      <c r="Y26" s="125">
        <v>0</v>
      </c>
      <c r="Z26" s="124">
        <v>0</v>
      </c>
      <c r="AA26" s="125">
        <v>0</v>
      </c>
      <c r="AB26" s="124">
        <v>0</v>
      </c>
      <c r="AC26" s="125">
        <v>0</v>
      </c>
      <c r="AD26" s="124">
        <v>0</v>
      </c>
    </row>
    <row r="27" spans="1:30" s="104" customFormat="1" ht="27" customHeight="1" x14ac:dyDescent="0.25">
      <c r="B27" s="201" t="s">
        <v>103</v>
      </c>
      <c r="C27" s="202"/>
      <c r="D27" s="129">
        <v>1918857.2</v>
      </c>
      <c r="E27" s="129">
        <f t="shared" ref="E27:AD27" si="1">SUM(E25:E26)</f>
        <v>110</v>
      </c>
      <c r="F27" s="129">
        <f t="shared" si="1"/>
        <v>155829.30000000002</v>
      </c>
      <c r="G27" s="129">
        <f t="shared" si="1"/>
        <v>0</v>
      </c>
      <c r="H27" s="130">
        <f t="shared" si="1"/>
        <v>0</v>
      </c>
      <c r="I27" s="129">
        <f t="shared" si="1"/>
        <v>0</v>
      </c>
      <c r="J27" s="130">
        <f t="shared" si="1"/>
        <v>0</v>
      </c>
      <c r="K27" s="129">
        <f t="shared" si="1"/>
        <v>0</v>
      </c>
      <c r="L27" s="129">
        <f t="shared" si="1"/>
        <v>152</v>
      </c>
      <c r="M27" s="129">
        <f t="shared" si="1"/>
        <v>296038.24</v>
      </c>
      <c r="N27" s="130">
        <f t="shared" si="1"/>
        <v>0</v>
      </c>
      <c r="O27" s="129">
        <f t="shared" si="1"/>
        <v>0</v>
      </c>
      <c r="P27" s="130">
        <f t="shared" si="1"/>
        <v>650</v>
      </c>
      <c r="Q27" s="129">
        <f t="shared" si="1"/>
        <v>1466989.6600000001</v>
      </c>
      <c r="R27" s="130">
        <f t="shared" si="1"/>
        <v>0</v>
      </c>
      <c r="S27" s="129">
        <f t="shared" si="1"/>
        <v>0</v>
      </c>
      <c r="T27" s="129">
        <f t="shared" si="1"/>
        <v>0</v>
      </c>
      <c r="U27" s="134">
        <f t="shared" si="1"/>
        <v>0</v>
      </c>
      <c r="V27" s="129">
        <f t="shared" si="1"/>
        <v>0</v>
      </c>
      <c r="W27" s="134">
        <f t="shared" si="1"/>
        <v>0</v>
      </c>
      <c r="X27" s="129">
        <f t="shared" si="1"/>
        <v>0</v>
      </c>
      <c r="Y27" s="134">
        <f t="shared" si="1"/>
        <v>0</v>
      </c>
      <c r="Z27" s="129">
        <f t="shared" si="1"/>
        <v>0</v>
      </c>
      <c r="AA27" s="134">
        <f t="shared" si="1"/>
        <v>0</v>
      </c>
      <c r="AB27" s="129">
        <f t="shared" si="1"/>
        <v>0</v>
      </c>
      <c r="AC27" s="134">
        <f t="shared" si="1"/>
        <v>0</v>
      </c>
      <c r="AD27" s="129">
        <f t="shared" si="1"/>
        <v>0</v>
      </c>
    </row>
    <row r="28" spans="1:30" x14ac:dyDescent="0.25">
      <c r="B28" s="197" t="s">
        <v>86</v>
      </c>
      <c r="C28" s="197"/>
      <c r="D28" s="197"/>
      <c r="E28" s="116"/>
      <c r="F28" s="116"/>
      <c r="G28" s="126"/>
      <c r="H28" s="118"/>
      <c r="I28" s="117"/>
      <c r="J28" s="118"/>
      <c r="K28" s="117"/>
      <c r="L28" s="118"/>
      <c r="M28" s="117"/>
      <c r="N28" s="118"/>
      <c r="O28" s="126"/>
      <c r="P28" s="118"/>
      <c r="Q28" s="127"/>
      <c r="R28" s="116"/>
      <c r="S28" s="117"/>
      <c r="T28" s="118"/>
      <c r="U28" s="116"/>
      <c r="V28" s="116"/>
      <c r="W28" s="116"/>
      <c r="X28" s="116"/>
      <c r="Y28" s="116"/>
      <c r="Z28" s="116"/>
      <c r="AA28" s="116"/>
      <c r="AB28" s="116"/>
      <c r="AC28" s="135"/>
      <c r="AD28" s="116"/>
    </row>
    <row r="29" spans="1:30" x14ac:dyDescent="0.25">
      <c r="B29" s="198" t="s">
        <v>93</v>
      </c>
      <c r="C29" s="198"/>
      <c r="D29" s="115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</row>
    <row r="30" spans="1:30" x14ac:dyDescent="0.25">
      <c r="B30" s="128">
        <v>1</v>
      </c>
      <c r="C30" s="121" t="s">
        <v>87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49">
        <v>0</v>
      </c>
      <c r="K30" s="124">
        <v>0</v>
      </c>
      <c r="L30" s="149">
        <v>0</v>
      </c>
      <c r="M30" s="124">
        <v>0</v>
      </c>
      <c r="N30" s="124">
        <v>0</v>
      </c>
      <c r="O30" s="124">
        <v>0</v>
      </c>
      <c r="P30" s="149">
        <v>0</v>
      </c>
      <c r="Q30" s="124">
        <v>0</v>
      </c>
      <c r="R30" s="124">
        <v>0</v>
      </c>
      <c r="S30" s="124">
        <v>0</v>
      </c>
      <c r="T30" s="124">
        <v>0</v>
      </c>
      <c r="U30" s="133">
        <v>0</v>
      </c>
      <c r="V30" s="124">
        <v>0</v>
      </c>
      <c r="W30" s="133">
        <v>0</v>
      </c>
      <c r="X30" s="124">
        <v>0</v>
      </c>
      <c r="Y30" s="133">
        <v>0</v>
      </c>
      <c r="Z30" s="124">
        <v>0</v>
      </c>
      <c r="AA30" s="133">
        <v>0</v>
      </c>
      <c r="AB30" s="124">
        <v>0</v>
      </c>
      <c r="AC30" s="133">
        <v>0</v>
      </c>
      <c r="AD30" s="124">
        <v>0</v>
      </c>
    </row>
    <row r="31" spans="1:30" x14ac:dyDescent="0.25">
      <c r="B31" s="128">
        <v>2</v>
      </c>
      <c r="C31" s="121" t="s">
        <v>88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49">
        <v>0</v>
      </c>
      <c r="K31" s="124">
        <v>0</v>
      </c>
      <c r="L31" s="149">
        <v>0</v>
      </c>
      <c r="M31" s="124">
        <v>0</v>
      </c>
      <c r="N31" s="149">
        <v>0</v>
      </c>
      <c r="O31" s="124">
        <v>0</v>
      </c>
      <c r="P31" s="149">
        <v>0</v>
      </c>
      <c r="Q31" s="124">
        <v>0</v>
      </c>
      <c r="R31" s="149">
        <v>0</v>
      </c>
      <c r="S31" s="124">
        <v>0</v>
      </c>
      <c r="T31" s="124">
        <v>0</v>
      </c>
      <c r="U31" s="133">
        <v>0</v>
      </c>
      <c r="V31" s="124">
        <v>0</v>
      </c>
      <c r="W31" s="133">
        <v>0</v>
      </c>
      <c r="X31" s="124">
        <v>0</v>
      </c>
      <c r="Y31" s="133">
        <v>0</v>
      </c>
      <c r="Z31" s="124">
        <v>0</v>
      </c>
      <c r="AA31" s="133">
        <v>0</v>
      </c>
      <c r="AB31" s="124">
        <v>0</v>
      </c>
      <c r="AC31" s="133">
        <v>0</v>
      </c>
      <c r="AD31" s="124">
        <v>0</v>
      </c>
    </row>
    <row r="32" spans="1:30" x14ac:dyDescent="0.25">
      <c r="B32" s="128">
        <v>3</v>
      </c>
      <c r="C32" s="121" t="s">
        <v>94</v>
      </c>
      <c r="D32" s="124">
        <f>F32+G32+M32+O32+Q32+S32</f>
        <v>198899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49">
        <v>0</v>
      </c>
      <c r="K32" s="124">
        <v>0</v>
      </c>
      <c r="L32" s="149">
        <v>30</v>
      </c>
      <c r="M32" s="124">
        <v>61350</v>
      </c>
      <c r="N32" s="149">
        <v>0</v>
      </c>
      <c r="O32" s="124">
        <v>0</v>
      </c>
      <c r="P32" s="149">
        <v>20</v>
      </c>
      <c r="Q32" s="124">
        <v>48231.199999999997</v>
      </c>
      <c r="R32" s="149">
        <v>110</v>
      </c>
      <c r="S32" s="124">
        <v>89317.8</v>
      </c>
      <c r="T32" s="124">
        <v>0</v>
      </c>
      <c r="U32" s="133">
        <v>0</v>
      </c>
      <c r="V32" s="124">
        <v>0</v>
      </c>
      <c r="W32" s="133">
        <v>0</v>
      </c>
      <c r="X32" s="124">
        <v>0</v>
      </c>
      <c r="Y32" s="133">
        <v>0</v>
      </c>
      <c r="Z32" s="124">
        <v>0</v>
      </c>
      <c r="AA32" s="133">
        <v>0</v>
      </c>
      <c r="AB32" s="124">
        <v>0</v>
      </c>
      <c r="AC32" s="133">
        <v>0</v>
      </c>
      <c r="AD32" s="124">
        <v>0</v>
      </c>
    </row>
    <row r="33" spans="2:32" x14ac:dyDescent="0.25">
      <c r="B33" s="128">
        <v>4</v>
      </c>
      <c r="C33" s="121" t="s">
        <v>95</v>
      </c>
      <c r="D33" s="124">
        <f t="shared" ref="D33:D36" si="2">F33+G33+M33+O33+Q33+S33</f>
        <v>177008.5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49">
        <v>0</v>
      </c>
      <c r="M33" s="124">
        <v>0</v>
      </c>
      <c r="N33" s="149">
        <v>0</v>
      </c>
      <c r="O33" s="124">
        <v>0</v>
      </c>
      <c r="P33" s="149">
        <v>73.400000000000006</v>
      </c>
      <c r="Q33" s="124">
        <v>177008.5</v>
      </c>
      <c r="R33" s="149">
        <v>0</v>
      </c>
      <c r="S33" s="124">
        <v>0</v>
      </c>
      <c r="T33" s="124">
        <v>0</v>
      </c>
      <c r="U33" s="133">
        <v>0</v>
      </c>
      <c r="V33" s="124">
        <v>0</v>
      </c>
      <c r="W33" s="133">
        <v>0</v>
      </c>
      <c r="X33" s="124">
        <v>0</v>
      </c>
      <c r="Y33" s="133">
        <v>0</v>
      </c>
      <c r="Z33" s="124">
        <v>0</v>
      </c>
      <c r="AA33" s="133">
        <v>0</v>
      </c>
      <c r="AB33" s="124">
        <v>0</v>
      </c>
      <c r="AC33" s="133">
        <v>0</v>
      </c>
      <c r="AD33" s="124">
        <v>0</v>
      </c>
      <c r="AE33" s="136"/>
      <c r="AF33" s="137"/>
    </row>
    <row r="34" spans="2:32" x14ac:dyDescent="0.25">
      <c r="B34" s="128">
        <v>5</v>
      </c>
      <c r="C34" s="121" t="s">
        <v>96</v>
      </c>
      <c r="D34" s="124">
        <f t="shared" si="2"/>
        <v>198899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49">
        <v>30</v>
      </c>
      <c r="M34" s="124">
        <v>61350</v>
      </c>
      <c r="N34" s="149">
        <v>0</v>
      </c>
      <c r="O34" s="124">
        <v>0</v>
      </c>
      <c r="P34" s="149">
        <v>20</v>
      </c>
      <c r="Q34" s="124">
        <v>48231.199999999997</v>
      </c>
      <c r="R34" s="149">
        <v>110</v>
      </c>
      <c r="S34" s="124">
        <v>89317.8</v>
      </c>
      <c r="T34" s="124">
        <v>0</v>
      </c>
      <c r="U34" s="133">
        <v>0</v>
      </c>
      <c r="V34" s="124">
        <v>0</v>
      </c>
      <c r="W34" s="133">
        <v>0</v>
      </c>
      <c r="X34" s="124">
        <v>0</v>
      </c>
      <c r="Y34" s="133">
        <v>0</v>
      </c>
      <c r="Z34" s="124">
        <v>0</v>
      </c>
      <c r="AA34" s="133">
        <v>0</v>
      </c>
      <c r="AB34" s="124">
        <v>0</v>
      </c>
      <c r="AC34" s="133">
        <v>0</v>
      </c>
      <c r="AD34" s="124">
        <v>0</v>
      </c>
    </row>
    <row r="35" spans="2:32" x14ac:dyDescent="0.25">
      <c r="B35" s="128">
        <v>6</v>
      </c>
      <c r="C35" s="121" t="s">
        <v>97</v>
      </c>
      <c r="D35" s="124">
        <f t="shared" si="2"/>
        <v>89317.8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49">
        <v>0</v>
      </c>
      <c r="M35" s="124">
        <v>0</v>
      </c>
      <c r="N35" s="149">
        <v>0</v>
      </c>
      <c r="O35" s="124">
        <v>0</v>
      </c>
      <c r="P35" s="149">
        <v>0</v>
      </c>
      <c r="Q35" s="124">
        <v>0</v>
      </c>
      <c r="R35" s="149">
        <v>110</v>
      </c>
      <c r="S35" s="124">
        <v>89317.8</v>
      </c>
      <c r="T35" s="124">
        <v>0</v>
      </c>
      <c r="U35" s="133">
        <v>0</v>
      </c>
      <c r="V35" s="124">
        <v>0</v>
      </c>
      <c r="W35" s="133">
        <v>0</v>
      </c>
      <c r="X35" s="124">
        <v>0</v>
      </c>
      <c r="Y35" s="133">
        <v>0</v>
      </c>
      <c r="Z35" s="124">
        <v>0</v>
      </c>
      <c r="AA35" s="133">
        <v>0</v>
      </c>
      <c r="AB35" s="124">
        <v>0</v>
      </c>
      <c r="AC35" s="133">
        <v>0</v>
      </c>
      <c r="AD35" s="124">
        <v>0</v>
      </c>
    </row>
    <row r="36" spans="2:32" x14ac:dyDescent="0.25">
      <c r="B36" s="128">
        <v>7</v>
      </c>
      <c r="C36" s="121" t="s">
        <v>98</v>
      </c>
      <c r="D36" s="124">
        <f t="shared" si="2"/>
        <v>198899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  <c r="J36" s="124">
        <v>0</v>
      </c>
      <c r="K36" s="124">
        <v>0</v>
      </c>
      <c r="L36" s="149">
        <v>30</v>
      </c>
      <c r="M36" s="124">
        <v>61350</v>
      </c>
      <c r="N36" s="149">
        <v>0</v>
      </c>
      <c r="O36" s="124">
        <v>0</v>
      </c>
      <c r="P36" s="149">
        <v>20</v>
      </c>
      <c r="Q36" s="124">
        <v>48231.199999999997</v>
      </c>
      <c r="R36" s="149">
        <v>110</v>
      </c>
      <c r="S36" s="124">
        <v>89317.8</v>
      </c>
      <c r="T36" s="124">
        <v>0</v>
      </c>
      <c r="U36" s="133">
        <v>0</v>
      </c>
      <c r="V36" s="124">
        <v>0</v>
      </c>
      <c r="W36" s="133">
        <v>0</v>
      </c>
      <c r="X36" s="124">
        <v>0</v>
      </c>
      <c r="Y36" s="133">
        <v>0</v>
      </c>
      <c r="Z36" s="124">
        <v>0</v>
      </c>
      <c r="AA36" s="133">
        <v>0</v>
      </c>
      <c r="AB36" s="124">
        <v>0</v>
      </c>
      <c r="AC36" s="133">
        <v>0</v>
      </c>
      <c r="AD36" s="124">
        <v>0</v>
      </c>
    </row>
    <row r="37" spans="2:32" s="104" customFormat="1" ht="24.75" customHeight="1" x14ac:dyDescent="0.25">
      <c r="B37" s="199" t="s">
        <v>99</v>
      </c>
      <c r="C37" s="200"/>
      <c r="D37" s="129">
        <f>SUM(D30:D36)</f>
        <v>863023.3</v>
      </c>
      <c r="E37" s="129">
        <f t="shared" ref="E37:G37" si="3">SUM(E30:E36)</f>
        <v>0</v>
      </c>
      <c r="F37" s="129">
        <f t="shared" si="3"/>
        <v>0</v>
      </c>
      <c r="G37" s="129">
        <f t="shared" si="3"/>
        <v>0</v>
      </c>
      <c r="H37" s="130">
        <f t="shared" ref="H37" si="4">SUM(H30:H36)</f>
        <v>0</v>
      </c>
      <c r="I37" s="129">
        <f t="shared" ref="I37:J37" si="5">SUM(I30:I36)</f>
        <v>0</v>
      </c>
      <c r="J37" s="130">
        <f t="shared" si="5"/>
        <v>0</v>
      </c>
      <c r="K37" s="129">
        <f t="shared" ref="K37" si="6">SUM(K30:K36)</f>
        <v>0</v>
      </c>
      <c r="L37" s="130">
        <f t="shared" ref="L37:M37" si="7">SUM(L30:L36)</f>
        <v>90</v>
      </c>
      <c r="M37" s="129">
        <f t="shared" si="7"/>
        <v>184050</v>
      </c>
      <c r="N37" s="130">
        <f t="shared" ref="N37" si="8">SUM(N30:N36)</f>
        <v>0</v>
      </c>
      <c r="O37" s="129">
        <f t="shared" ref="O37:P37" si="9">SUM(O30:O36)</f>
        <v>0</v>
      </c>
      <c r="P37" s="130">
        <f t="shared" si="9"/>
        <v>133.4</v>
      </c>
      <c r="Q37" s="129">
        <f t="shared" ref="Q37" si="10">SUM(Q30:Q36)</f>
        <v>321702.10000000003</v>
      </c>
      <c r="R37" s="130">
        <f t="shared" ref="R37:S37" si="11">SUM(R30:R36)</f>
        <v>440</v>
      </c>
      <c r="S37" s="129">
        <f t="shared" si="11"/>
        <v>357271.2</v>
      </c>
      <c r="T37" s="129">
        <f t="shared" ref="T37" si="12">SUM(T30:T36)</f>
        <v>0</v>
      </c>
      <c r="U37" s="134">
        <f t="shared" ref="U37:V37" si="13">SUM(U30:U36)</f>
        <v>0</v>
      </c>
      <c r="V37" s="129">
        <f t="shared" si="13"/>
        <v>0</v>
      </c>
      <c r="W37" s="134">
        <f t="shared" ref="W37" si="14">SUM(W30:W36)</f>
        <v>0</v>
      </c>
      <c r="X37" s="129">
        <f t="shared" ref="X37:Y37" si="15">SUM(X30:X36)</f>
        <v>0</v>
      </c>
      <c r="Y37" s="134">
        <f t="shared" si="15"/>
        <v>0</v>
      </c>
      <c r="Z37" s="129">
        <f t="shared" ref="Z37" si="16">SUM(Z30:Z36)</f>
        <v>0</v>
      </c>
      <c r="AA37" s="134">
        <f t="shared" ref="AA37:AB37" si="17">SUM(AA30:AA36)</f>
        <v>0</v>
      </c>
      <c r="AB37" s="129">
        <f t="shared" si="17"/>
        <v>0</v>
      </c>
      <c r="AC37" s="134">
        <f t="shared" ref="AC37" si="18">SUM(AC30:AC36)</f>
        <v>0</v>
      </c>
      <c r="AD37" s="129">
        <f t="shared" ref="AD37" si="19">SUM(AD30:AD36)</f>
        <v>0</v>
      </c>
    </row>
    <row r="38" spans="2:32" s="104" customFormat="1" ht="29.25" customHeight="1" x14ac:dyDescent="0.25">
      <c r="B38" s="199" t="s">
        <v>100</v>
      </c>
      <c r="C38" s="200"/>
      <c r="D38" s="132">
        <f>D37+D27+D22</f>
        <v>4523286.5</v>
      </c>
      <c r="E38" s="131">
        <f t="shared" ref="E38:AD38" si="20">E37+E27+E22</f>
        <v>210</v>
      </c>
      <c r="F38" s="131">
        <f t="shared" si="20"/>
        <v>290489.30000000005</v>
      </c>
      <c r="G38" s="148">
        <f t="shared" si="20"/>
        <v>0</v>
      </c>
      <c r="H38" s="130">
        <f t="shared" si="20"/>
        <v>0</v>
      </c>
      <c r="I38" s="130">
        <f t="shared" si="20"/>
        <v>0</v>
      </c>
      <c r="J38" s="134">
        <f t="shared" si="20"/>
        <v>0</v>
      </c>
      <c r="K38" s="130">
        <f t="shared" si="20"/>
        <v>0</v>
      </c>
      <c r="L38" s="150">
        <f t="shared" si="20"/>
        <v>762</v>
      </c>
      <c r="M38" s="132">
        <f t="shared" si="20"/>
        <v>1442790.24</v>
      </c>
      <c r="N38" s="130">
        <f t="shared" si="20"/>
        <v>0</v>
      </c>
      <c r="O38" s="129">
        <f t="shared" si="20"/>
        <v>0</v>
      </c>
      <c r="P38" s="150">
        <f t="shared" si="20"/>
        <v>1078.4000000000001</v>
      </c>
      <c r="Q38" s="132">
        <f t="shared" si="20"/>
        <v>2432735.7600000002</v>
      </c>
      <c r="R38" s="130">
        <f t="shared" si="20"/>
        <v>440</v>
      </c>
      <c r="S38" s="130">
        <f t="shared" si="20"/>
        <v>357271.2</v>
      </c>
      <c r="T38" s="129">
        <f t="shared" si="20"/>
        <v>0</v>
      </c>
      <c r="U38" s="134">
        <f t="shared" si="20"/>
        <v>0</v>
      </c>
      <c r="V38" s="129">
        <f t="shared" si="20"/>
        <v>0</v>
      </c>
      <c r="W38" s="134">
        <f t="shared" si="20"/>
        <v>0</v>
      </c>
      <c r="X38" s="129">
        <f t="shared" si="20"/>
        <v>0</v>
      </c>
      <c r="Y38" s="134">
        <f t="shared" si="20"/>
        <v>0</v>
      </c>
      <c r="Z38" s="129">
        <f t="shared" si="20"/>
        <v>0</v>
      </c>
      <c r="AA38" s="134">
        <f t="shared" si="20"/>
        <v>0</v>
      </c>
      <c r="AB38" s="129">
        <f t="shared" si="20"/>
        <v>0</v>
      </c>
      <c r="AC38" s="134">
        <f t="shared" si="20"/>
        <v>0</v>
      </c>
      <c r="AD38" s="129">
        <f t="shared" si="20"/>
        <v>0</v>
      </c>
    </row>
    <row r="40" spans="2:32" ht="18.75" x14ac:dyDescent="0.3">
      <c r="C40" s="96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2:32" ht="18.75" x14ac:dyDescent="0.3">
      <c r="C41" s="96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</row>
    <row r="42" spans="2:32" ht="18.75" x14ac:dyDescent="0.3">
      <c r="C42" s="96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</row>
    <row r="43" spans="2:32" ht="18.75" x14ac:dyDescent="0.3">
      <c r="C43" s="96"/>
      <c r="M43" s="95"/>
    </row>
  </sheetData>
  <mergeCells count="33">
    <mergeCell ref="A11:A14"/>
    <mergeCell ref="B9:AD9"/>
    <mergeCell ref="H12:K12"/>
    <mergeCell ref="L12:M13"/>
    <mergeCell ref="B11:B14"/>
    <mergeCell ref="C11:C14"/>
    <mergeCell ref="D11:D13"/>
    <mergeCell ref="AA12:AB13"/>
    <mergeCell ref="AC12:AD13"/>
    <mergeCell ref="H13:I13"/>
    <mergeCell ref="J13:K13"/>
    <mergeCell ref="B10:AD10"/>
    <mergeCell ref="N12:O13"/>
    <mergeCell ref="P12:Q13"/>
    <mergeCell ref="R12:S13"/>
    <mergeCell ref="B29:C29"/>
    <mergeCell ref="B37:C37"/>
    <mergeCell ref="B38:C38"/>
    <mergeCell ref="B27:C27"/>
    <mergeCell ref="U12:V13"/>
    <mergeCell ref="T11:T13"/>
    <mergeCell ref="U11:AD11"/>
    <mergeCell ref="E12:F13"/>
    <mergeCell ref="G12:G13"/>
    <mergeCell ref="B22:C22"/>
    <mergeCell ref="T1:AB1"/>
    <mergeCell ref="T2:AB2"/>
    <mergeCell ref="T3:AB3"/>
    <mergeCell ref="T4:AB4"/>
    <mergeCell ref="B28:D28"/>
    <mergeCell ref="W12:X13"/>
    <mergeCell ref="Y12:Z13"/>
    <mergeCell ref="E11:S11"/>
  </mergeCells>
  <pageMargins left="0.25" right="0.25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C1" workbookViewId="0">
      <selection activeCell="C22" sqref="C22:Q22"/>
    </sheetView>
  </sheetViews>
  <sheetFormatPr defaultRowHeight="15" x14ac:dyDescent="0.25"/>
  <cols>
    <col min="1" max="1" width="3.140625" hidden="1" customWidth="1"/>
    <col min="2" max="2" width="0" hidden="1" customWidth="1"/>
    <col min="3" max="3" width="6.140625" customWidth="1"/>
    <col min="4" max="4" width="6.28515625" customWidth="1"/>
    <col min="5" max="5" width="59.140625" customWidth="1"/>
    <col min="6" max="6" width="9.28515625" bestFit="1" customWidth="1"/>
    <col min="7" max="7" width="13.5703125" customWidth="1"/>
    <col min="8" max="15" width="7.42578125" customWidth="1"/>
    <col min="16" max="16" width="12.5703125" customWidth="1"/>
    <col min="17" max="17" width="12.85546875" customWidth="1"/>
  </cols>
  <sheetData>
    <row r="1" spans="1:21" x14ac:dyDescent="0.25">
      <c r="A1" s="1"/>
      <c r="B1" s="11"/>
      <c r="C1" s="11"/>
      <c r="D1" s="12"/>
      <c r="E1" s="12"/>
      <c r="F1" s="7"/>
      <c r="G1" s="10"/>
      <c r="H1" s="10"/>
      <c r="I1" s="10"/>
      <c r="J1" s="10"/>
      <c r="K1" s="10"/>
      <c r="L1" s="13"/>
      <c r="M1" s="12"/>
      <c r="N1" s="12"/>
      <c r="O1" s="12"/>
      <c r="P1" s="12"/>
      <c r="Q1" s="14"/>
    </row>
    <row r="2" spans="1:21" x14ac:dyDescent="0.25">
      <c r="A2" s="1"/>
      <c r="B2" s="11"/>
      <c r="C2" s="11"/>
      <c r="D2" s="12"/>
      <c r="E2" s="12"/>
      <c r="F2" s="7"/>
      <c r="G2" s="10"/>
      <c r="H2" s="10"/>
      <c r="I2" s="10"/>
      <c r="J2" s="10"/>
      <c r="K2" s="10"/>
      <c r="L2" s="154" t="s">
        <v>115</v>
      </c>
      <c r="M2" s="154"/>
      <c r="N2" s="154"/>
      <c r="O2" s="154"/>
      <c r="P2" s="154"/>
      <c r="Q2" s="154"/>
      <c r="R2" s="154"/>
      <c r="S2" s="154"/>
      <c r="T2" s="154"/>
      <c r="U2" s="153"/>
    </row>
    <row r="3" spans="1:21" x14ac:dyDescent="0.25">
      <c r="A3" s="1"/>
      <c r="B3" s="11"/>
      <c r="C3" s="11"/>
      <c r="D3" s="12"/>
      <c r="E3" s="12"/>
      <c r="F3" s="7"/>
      <c r="G3" s="10"/>
      <c r="H3" s="10"/>
      <c r="I3" s="10"/>
      <c r="J3" s="10"/>
      <c r="K3" s="10"/>
      <c r="L3" s="154" t="s">
        <v>105</v>
      </c>
      <c r="M3" s="154"/>
      <c r="N3" s="154"/>
      <c r="O3" s="154"/>
      <c r="P3" s="154"/>
      <c r="Q3" s="154"/>
      <c r="R3" s="154"/>
      <c r="S3" s="154"/>
      <c r="T3" s="154"/>
      <c r="U3" s="153"/>
    </row>
    <row r="4" spans="1:21" x14ac:dyDescent="0.25">
      <c r="A4" s="1"/>
      <c r="B4" s="11"/>
      <c r="C4" s="11"/>
      <c r="D4" s="12"/>
      <c r="E4" s="12"/>
      <c r="F4" s="7"/>
      <c r="G4" s="10"/>
      <c r="H4" s="10"/>
      <c r="I4" s="10"/>
      <c r="J4" s="10"/>
      <c r="K4" s="10"/>
      <c r="L4" s="154" t="s">
        <v>109</v>
      </c>
      <c r="M4" s="154"/>
      <c r="N4" s="154"/>
      <c r="O4" s="154"/>
      <c r="P4" s="154"/>
      <c r="Q4" s="154"/>
      <c r="R4" s="154"/>
      <c r="S4" s="154"/>
      <c r="T4" s="154"/>
      <c r="U4" s="153"/>
    </row>
    <row r="5" spans="1:21" x14ac:dyDescent="0.25">
      <c r="A5" s="1"/>
      <c r="B5" s="11"/>
      <c r="C5" s="11"/>
      <c r="D5" s="12"/>
      <c r="E5" s="12"/>
      <c r="F5" s="7"/>
      <c r="G5" s="10"/>
      <c r="H5" s="10"/>
      <c r="I5" s="10"/>
      <c r="J5" s="10"/>
      <c r="K5" s="10"/>
      <c r="L5" s="154" t="s">
        <v>106</v>
      </c>
      <c r="M5" s="154"/>
      <c r="N5" s="154"/>
      <c r="O5" s="154"/>
      <c r="P5" s="154"/>
      <c r="Q5" s="154"/>
      <c r="R5" s="154"/>
      <c r="S5" s="154"/>
      <c r="T5" s="154"/>
      <c r="U5" s="153"/>
    </row>
    <row r="6" spans="1:21" x14ac:dyDescent="0.25">
      <c r="A6" s="1"/>
      <c r="B6" s="11"/>
      <c r="C6" s="11"/>
      <c r="D6" s="12"/>
      <c r="E6" s="12"/>
      <c r="F6" s="7"/>
      <c r="G6" s="10"/>
      <c r="H6" s="10"/>
      <c r="I6" s="10"/>
      <c r="J6" s="10"/>
      <c r="K6" s="10"/>
      <c r="L6" s="13"/>
      <c r="M6" s="153"/>
      <c r="N6" s="153"/>
      <c r="O6" s="153"/>
      <c r="P6" s="153"/>
      <c r="Q6" s="153"/>
      <c r="R6" s="153"/>
      <c r="S6" s="153"/>
      <c r="T6" s="153"/>
      <c r="U6" s="153"/>
    </row>
    <row r="7" spans="1:21" ht="18.75" x14ac:dyDescent="0.3">
      <c r="A7" s="47" t="s">
        <v>0</v>
      </c>
      <c r="B7" s="11"/>
      <c r="C7" s="11"/>
      <c r="D7" s="12"/>
      <c r="E7" s="12"/>
      <c r="F7" s="7"/>
      <c r="G7" s="10"/>
      <c r="H7" s="10"/>
      <c r="I7" s="10"/>
      <c r="J7" s="10"/>
      <c r="K7" s="10"/>
      <c r="L7" s="13"/>
      <c r="M7" s="12"/>
      <c r="N7" s="12"/>
      <c r="O7" s="12"/>
      <c r="P7" s="12"/>
      <c r="Q7" s="14"/>
    </row>
    <row r="8" spans="1:21" ht="18.75" customHeight="1" x14ac:dyDescent="0.3">
      <c r="A8" s="61" t="s">
        <v>1</v>
      </c>
      <c r="B8" s="11"/>
      <c r="C8" s="11"/>
      <c r="D8" s="12"/>
      <c r="E8" s="12"/>
      <c r="F8" s="7"/>
      <c r="G8" s="10"/>
      <c r="H8" s="10"/>
      <c r="I8" s="10"/>
      <c r="J8" s="10"/>
      <c r="K8" s="10"/>
      <c r="L8" s="13"/>
      <c r="M8" s="12"/>
      <c r="N8" s="12"/>
      <c r="O8" s="12"/>
      <c r="P8" s="12"/>
      <c r="Q8" s="14"/>
    </row>
    <row r="9" spans="1:21" s="145" customFormat="1" ht="12.75" x14ac:dyDescent="0.2">
      <c r="A9" s="144" t="s">
        <v>2</v>
      </c>
      <c r="B9" s="231" t="s">
        <v>4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</row>
    <row r="10" spans="1:21" s="147" customFormat="1" ht="17.25" customHeight="1" x14ac:dyDescent="0.25">
      <c r="A10" s="146" t="s">
        <v>5</v>
      </c>
      <c r="B10" s="232" t="s">
        <v>7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</row>
    <row r="11" spans="1:21" ht="15" customHeight="1" x14ac:dyDescent="0.25">
      <c r="A11" s="155" t="s">
        <v>8</v>
      </c>
      <c r="B11" s="229" t="s">
        <v>28</v>
      </c>
      <c r="C11" s="228" t="s">
        <v>28</v>
      </c>
      <c r="D11" s="229" t="s">
        <v>11</v>
      </c>
      <c r="E11" s="239" t="s">
        <v>29</v>
      </c>
      <c r="F11" s="233" t="s">
        <v>30</v>
      </c>
      <c r="G11" s="235" t="s">
        <v>17</v>
      </c>
      <c r="H11" s="237" t="s">
        <v>31</v>
      </c>
      <c r="I11" s="237"/>
      <c r="J11" s="237"/>
      <c r="K11" s="237"/>
      <c r="L11" s="237"/>
      <c r="M11" s="178" t="s">
        <v>18</v>
      </c>
      <c r="N11" s="178"/>
      <c r="O11" s="178"/>
      <c r="P11" s="178"/>
      <c r="Q11" s="178"/>
    </row>
    <row r="12" spans="1:21" ht="15" customHeight="1" x14ac:dyDescent="0.25">
      <c r="A12" s="156"/>
      <c r="B12" s="229"/>
      <c r="C12" s="229"/>
      <c r="D12" s="229"/>
      <c r="E12" s="239"/>
      <c r="F12" s="234"/>
      <c r="G12" s="236"/>
      <c r="H12" s="238"/>
      <c r="I12" s="238"/>
      <c r="J12" s="238"/>
      <c r="K12" s="238"/>
      <c r="L12" s="238"/>
      <c r="M12" s="177"/>
      <c r="N12" s="177"/>
      <c r="O12" s="177"/>
      <c r="P12" s="177"/>
      <c r="Q12" s="177"/>
    </row>
    <row r="13" spans="1:21" ht="74.25" customHeight="1" x14ac:dyDescent="0.25">
      <c r="A13" s="156"/>
      <c r="B13" s="229"/>
      <c r="C13" s="229"/>
      <c r="D13" s="229"/>
      <c r="E13" s="239"/>
      <c r="F13" s="234"/>
      <c r="G13" s="236"/>
      <c r="H13" s="51" t="s">
        <v>61</v>
      </c>
      <c r="I13" s="51" t="s">
        <v>62</v>
      </c>
      <c r="J13" s="51" t="s">
        <v>63</v>
      </c>
      <c r="K13" s="51" t="s">
        <v>64</v>
      </c>
      <c r="L13" s="51" t="s">
        <v>34</v>
      </c>
      <c r="M13" s="52" t="s">
        <v>61</v>
      </c>
      <c r="N13" s="52" t="s">
        <v>62</v>
      </c>
      <c r="O13" s="52" t="s">
        <v>63</v>
      </c>
      <c r="P13" s="52" t="s">
        <v>64</v>
      </c>
      <c r="Q13" s="52" t="s">
        <v>34</v>
      </c>
    </row>
    <row r="14" spans="1:21" ht="46.5" customHeight="1" x14ac:dyDescent="0.25">
      <c r="A14" s="156"/>
      <c r="B14" s="230"/>
      <c r="C14" s="230"/>
      <c r="D14" s="230"/>
      <c r="E14" s="240"/>
      <c r="F14" s="49" t="s">
        <v>70</v>
      </c>
      <c r="G14" s="50" t="s">
        <v>66</v>
      </c>
      <c r="H14" s="51" t="s">
        <v>69</v>
      </c>
      <c r="I14" s="51" t="s">
        <v>69</v>
      </c>
      <c r="J14" s="51" t="s">
        <v>69</v>
      </c>
      <c r="K14" s="51" t="s">
        <v>69</v>
      </c>
      <c r="L14" s="51" t="s">
        <v>69</v>
      </c>
      <c r="M14" s="52" t="s">
        <v>67</v>
      </c>
      <c r="N14" s="52" t="s">
        <v>67</v>
      </c>
      <c r="O14" s="52" t="s">
        <v>67</v>
      </c>
      <c r="P14" s="52" t="s">
        <v>67</v>
      </c>
      <c r="Q14" s="52" t="s">
        <v>67</v>
      </c>
    </row>
    <row r="15" spans="1:21" x14ac:dyDescent="0.25">
      <c r="A15" s="17">
        <v>1</v>
      </c>
      <c r="B15" s="20">
        <v>1</v>
      </c>
      <c r="C15" s="20">
        <v>1</v>
      </c>
      <c r="D15" s="20">
        <v>2</v>
      </c>
      <c r="E15" s="20">
        <v>3</v>
      </c>
      <c r="F15" s="21">
        <v>4</v>
      </c>
      <c r="G15" s="21">
        <v>5</v>
      </c>
      <c r="H15" s="21">
        <v>6</v>
      </c>
      <c r="I15" s="21">
        <v>7</v>
      </c>
      <c r="J15" s="21">
        <v>8</v>
      </c>
      <c r="K15" s="21">
        <v>9</v>
      </c>
      <c r="L15" s="20">
        <v>10</v>
      </c>
      <c r="M15" s="21">
        <v>11</v>
      </c>
      <c r="N15" s="21">
        <v>12</v>
      </c>
      <c r="O15" s="21">
        <v>13</v>
      </c>
      <c r="P15" s="21">
        <v>14</v>
      </c>
      <c r="Q15" s="21">
        <v>15</v>
      </c>
    </row>
    <row r="16" spans="1:21" hidden="1" x14ac:dyDescent="0.25"/>
    <row r="17" spans="3:17" x14ac:dyDescent="0.25">
      <c r="C17" s="152">
        <v>1</v>
      </c>
      <c r="D17" s="41">
        <v>2017</v>
      </c>
      <c r="E17" s="55" t="s">
        <v>77</v>
      </c>
      <c r="F17" s="56">
        <v>1312.1</v>
      </c>
      <c r="G17" s="57">
        <v>54</v>
      </c>
      <c r="H17" s="58">
        <v>0</v>
      </c>
      <c r="I17" s="58">
        <v>0</v>
      </c>
      <c r="J17" s="58">
        <v>0</v>
      </c>
      <c r="K17" s="58">
        <v>4</v>
      </c>
      <c r="L17" s="42">
        <v>4</v>
      </c>
      <c r="M17" s="43">
        <v>0</v>
      </c>
      <c r="N17" s="43">
        <v>0</v>
      </c>
      <c r="O17" s="43">
        <v>0</v>
      </c>
      <c r="P17" s="44">
        <f>'1'!M23</f>
        <v>10017799.48</v>
      </c>
      <c r="Q17" s="44">
        <f>P17</f>
        <v>10017799.48</v>
      </c>
    </row>
    <row r="18" spans="3:17" x14ac:dyDescent="0.25">
      <c r="C18" s="152">
        <v>2</v>
      </c>
      <c r="D18" s="41">
        <v>2018</v>
      </c>
      <c r="E18" s="55" t="s">
        <v>93</v>
      </c>
      <c r="F18" s="56">
        <v>1480</v>
      </c>
      <c r="G18" s="57">
        <v>56</v>
      </c>
      <c r="H18" s="58">
        <v>0</v>
      </c>
      <c r="I18" s="58">
        <v>0</v>
      </c>
      <c r="J18" s="58">
        <v>0</v>
      </c>
      <c r="K18" s="58">
        <v>3</v>
      </c>
      <c r="L18" s="42">
        <v>3</v>
      </c>
      <c r="M18" s="43">
        <v>0</v>
      </c>
      <c r="N18" s="43">
        <v>0</v>
      </c>
      <c r="O18" s="43">
        <v>0</v>
      </c>
      <c r="P18" s="44">
        <v>7958520.9199999999</v>
      </c>
      <c r="Q18" s="44">
        <f t="shared" ref="Q18:Q20" si="0">P18</f>
        <v>7958520.9199999999</v>
      </c>
    </row>
    <row r="19" spans="3:17" x14ac:dyDescent="0.25">
      <c r="C19" s="152">
        <v>3</v>
      </c>
      <c r="D19" s="41">
        <v>2019</v>
      </c>
      <c r="E19" s="55" t="s">
        <v>93</v>
      </c>
      <c r="F19" s="56">
        <f>'1'!I39</f>
        <v>3385.7999999999997</v>
      </c>
      <c r="G19" s="57">
        <f>'1'!L39</f>
        <v>124</v>
      </c>
      <c r="H19" s="58">
        <v>0</v>
      </c>
      <c r="I19" s="58">
        <v>0</v>
      </c>
      <c r="J19" s="58">
        <v>0</v>
      </c>
      <c r="K19" s="58">
        <f>'1'!A38</f>
        <v>7</v>
      </c>
      <c r="L19" s="42">
        <f>SUM(H19:K19)</f>
        <v>7</v>
      </c>
      <c r="M19" s="43">
        <v>0</v>
      </c>
      <c r="N19" s="43">
        <v>0</v>
      </c>
      <c r="O19" s="43">
        <v>0</v>
      </c>
      <c r="P19" s="44">
        <f>'1'!M39</f>
        <v>953726.83000000007</v>
      </c>
      <c r="Q19" s="44">
        <f>SUM(M19:P19)</f>
        <v>953726.83000000007</v>
      </c>
    </row>
    <row r="20" spans="3:17" x14ac:dyDescent="0.25">
      <c r="C20" s="151"/>
      <c r="D20" s="63"/>
      <c r="E20" s="75" t="s">
        <v>90</v>
      </c>
      <c r="F20" s="75">
        <f>SUM(F17:F19)</f>
        <v>6177.9</v>
      </c>
      <c r="G20" s="75">
        <f t="shared" ref="G20:O20" si="1">SUM(G17:G19)</f>
        <v>234</v>
      </c>
      <c r="H20" s="76">
        <f t="shared" si="1"/>
        <v>0</v>
      </c>
      <c r="I20" s="76">
        <f t="shared" si="1"/>
        <v>0</v>
      </c>
      <c r="J20" s="76">
        <f t="shared" si="1"/>
        <v>0</v>
      </c>
      <c r="K20" s="76">
        <f t="shared" si="1"/>
        <v>14</v>
      </c>
      <c r="L20" s="76">
        <f t="shared" si="1"/>
        <v>14</v>
      </c>
      <c r="M20" s="75">
        <f t="shared" si="1"/>
        <v>0</v>
      </c>
      <c r="N20" s="75">
        <f t="shared" si="1"/>
        <v>0</v>
      </c>
      <c r="O20" s="75">
        <f t="shared" si="1"/>
        <v>0</v>
      </c>
      <c r="P20" s="75">
        <f>SUM(P17:P19)</f>
        <v>18930047.229999997</v>
      </c>
      <c r="Q20" s="44">
        <f t="shared" si="0"/>
        <v>18930047.229999997</v>
      </c>
    </row>
    <row r="22" spans="3:17" ht="18.75" x14ac:dyDescent="0.3">
      <c r="C22" s="87"/>
      <c r="E22" s="96"/>
    </row>
    <row r="23" spans="3:17" ht="18.75" x14ac:dyDescent="0.3">
      <c r="E23" s="96"/>
    </row>
    <row r="24" spans="3:17" ht="18.75" x14ac:dyDescent="0.3">
      <c r="E24" s="96"/>
      <c r="J24" s="87"/>
      <c r="K24" s="87"/>
    </row>
    <row r="25" spans="3:17" ht="18.75" x14ac:dyDescent="0.3">
      <c r="E25" s="96"/>
      <c r="J25" s="95"/>
    </row>
  </sheetData>
  <mergeCells count="15">
    <mergeCell ref="A11:A14"/>
    <mergeCell ref="B9:Q9"/>
    <mergeCell ref="B10:Q10"/>
    <mergeCell ref="F11:F13"/>
    <mergeCell ref="G11:G13"/>
    <mergeCell ref="H11:L12"/>
    <mergeCell ref="M11:Q12"/>
    <mergeCell ref="B11:B14"/>
    <mergeCell ref="D11:D14"/>
    <mergeCell ref="E11:E14"/>
    <mergeCell ref="C11:C14"/>
    <mergeCell ref="L2:T2"/>
    <mergeCell ref="L3:T3"/>
    <mergeCell ref="L4:T4"/>
    <mergeCell ref="L5:T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2.1</vt:lpstr>
      <vt:lpstr>2.2</vt:lpstr>
      <vt:lpstr>3</vt:lpstr>
      <vt:lpstr>'1'!Область_печати</vt:lpstr>
    </vt:vector>
  </TitlesOfParts>
  <Company>МЖКХ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stativkina</dc:creator>
  <cp:lastModifiedBy>Admin</cp:lastModifiedBy>
  <cp:lastPrinted>2018-03-05T13:47:33Z</cp:lastPrinted>
  <dcterms:created xsi:type="dcterms:W3CDTF">2017-02-01T14:55:51Z</dcterms:created>
  <dcterms:modified xsi:type="dcterms:W3CDTF">2018-03-16T12:29:17Z</dcterms:modified>
</cp:coreProperties>
</file>